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rf4\OneDrive\%E7%94%BB%E5%83%8F\添付ファイル\デスクトップ\"/>
    </mc:Choice>
  </mc:AlternateContent>
  <xr:revisionPtr revIDLastSave="0" documentId="13_ncr:1_{F778564A-7C1A-46D8-BCC7-962564FB2D90}" xr6:coauthVersionLast="45" xr6:coauthVersionMax="45" xr10:uidLastSave="{00000000-0000-0000-0000-000000000000}"/>
  <bookViews>
    <workbookView xWindow="7155" yWindow="-16320" windowWidth="29040" windowHeight="15840" xr2:uid="{5E7E3ED1-C8D5-4F48-B9E1-4F17B67FCD75}"/>
  </bookViews>
  <sheets>
    <sheet name="USDJPY 1H" sheetId="1" r:id="rId1"/>
    <sheet name="画像" sheetId="4" r:id="rId2"/>
    <sheet name="気づき" sheetId="2" r:id="rId3"/>
    <sheet name="検証終了通貨" sheetId="3" r:id="rId4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1" i="1" l="1"/>
  <c r="E61" i="1"/>
  <c r="D61" i="1"/>
  <c r="F60" i="1"/>
  <c r="E60" i="1"/>
  <c r="D60" i="1"/>
  <c r="K59" i="1"/>
  <c r="F59" i="1"/>
  <c r="F62" i="1" s="1"/>
  <c r="E59" i="1"/>
  <c r="E62" i="1" s="1"/>
  <c r="D59" i="1"/>
  <c r="D62" i="1" s="1"/>
  <c r="O58" i="1"/>
  <c r="N58" i="1"/>
  <c r="M58" i="1"/>
  <c r="I58" i="1"/>
  <c r="H58" i="1"/>
  <c r="G58" i="1"/>
  <c r="O57" i="1"/>
  <c r="N57" i="1"/>
  <c r="M57" i="1"/>
  <c r="I57" i="1"/>
  <c r="L58" i="1" s="1"/>
  <c r="H57" i="1"/>
  <c r="K58" i="1" s="1"/>
  <c r="G57" i="1"/>
  <c r="J58" i="1" s="1"/>
  <c r="O56" i="1"/>
  <c r="N56" i="1"/>
  <c r="M56" i="1"/>
  <c r="I56" i="1"/>
  <c r="L57" i="1" s="1"/>
  <c r="H56" i="1"/>
  <c r="K57" i="1" s="1"/>
  <c r="G56" i="1"/>
  <c r="J57" i="1" s="1"/>
  <c r="O55" i="1"/>
  <c r="N55" i="1"/>
  <c r="M55" i="1"/>
  <c r="I55" i="1"/>
  <c r="L56" i="1" s="1"/>
  <c r="H55" i="1"/>
  <c r="K56" i="1" s="1"/>
  <c r="G55" i="1"/>
  <c r="J56" i="1" s="1"/>
  <c r="O54" i="1"/>
  <c r="N54" i="1"/>
  <c r="M54" i="1"/>
  <c r="I54" i="1"/>
  <c r="L55" i="1" s="1"/>
  <c r="H54" i="1"/>
  <c r="K55" i="1" s="1"/>
  <c r="G54" i="1"/>
  <c r="J55" i="1" s="1"/>
  <c r="O53" i="1"/>
  <c r="N53" i="1"/>
  <c r="M53" i="1"/>
  <c r="I53" i="1"/>
  <c r="L54" i="1" s="1"/>
  <c r="H53" i="1"/>
  <c r="K54" i="1" s="1"/>
  <c r="G53" i="1"/>
  <c r="J54" i="1" s="1"/>
  <c r="O52" i="1"/>
  <c r="N52" i="1"/>
  <c r="M52" i="1"/>
  <c r="I52" i="1"/>
  <c r="L53" i="1" s="1"/>
  <c r="H52" i="1"/>
  <c r="K53" i="1" s="1"/>
  <c r="G52" i="1"/>
  <c r="J53" i="1" s="1"/>
  <c r="O51" i="1"/>
  <c r="N51" i="1"/>
  <c r="M51" i="1"/>
  <c r="I51" i="1"/>
  <c r="L52" i="1" s="1"/>
  <c r="H51" i="1"/>
  <c r="K52" i="1" s="1"/>
  <c r="G51" i="1"/>
  <c r="J52" i="1" s="1"/>
  <c r="O50" i="1"/>
  <c r="N50" i="1"/>
  <c r="M50" i="1"/>
  <c r="I50" i="1"/>
  <c r="L51" i="1" s="1"/>
  <c r="H50" i="1"/>
  <c r="K51" i="1" s="1"/>
  <c r="G50" i="1"/>
  <c r="J51" i="1" s="1"/>
  <c r="O49" i="1"/>
  <c r="N49" i="1"/>
  <c r="M49" i="1"/>
  <c r="I49" i="1"/>
  <c r="L50" i="1" s="1"/>
  <c r="H49" i="1"/>
  <c r="K50" i="1" s="1"/>
  <c r="G49" i="1"/>
  <c r="J50" i="1" s="1"/>
  <c r="O48" i="1"/>
  <c r="N48" i="1"/>
  <c r="M48" i="1"/>
  <c r="I48" i="1"/>
  <c r="L49" i="1" s="1"/>
  <c r="H48" i="1"/>
  <c r="K49" i="1" s="1"/>
  <c r="G48" i="1"/>
  <c r="J49" i="1" s="1"/>
  <c r="O47" i="1"/>
  <c r="N47" i="1"/>
  <c r="M47" i="1"/>
  <c r="I47" i="1"/>
  <c r="L48" i="1" s="1"/>
  <c r="H47" i="1"/>
  <c r="K48" i="1" s="1"/>
  <c r="G47" i="1"/>
  <c r="J48" i="1" s="1"/>
  <c r="O46" i="1"/>
  <c r="N46" i="1"/>
  <c r="M46" i="1"/>
  <c r="I46" i="1"/>
  <c r="L47" i="1" s="1"/>
  <c r="H46" i="1"/>
  <c r="K47" i="1" s="1"/>
  <c r="G46" i="1"/>
  <c r="J47" i="1" s="1"/>
  <c r="O45" i="1"/>
  <c r="N45" i="1"/>
  <c r="M45" i="1"/>
  <c r="I45" i="1"/>
  <c r="L46" i="1" s="1"/>
  <c r="H45" i="1"/>
  <c r="K46" i="1" s="1"/>
  <c r="G45" i="1"/>
  <c r="J46" i="1" s="1"/>
  <c r="O44" i="1"/>
  <c r="N44" i="1"/>
  <c r="M44" i="1"/>
  <c r="I44" i="1"/>
  <c r="L45" i="1" s="1"/>
  <c r="H44" i="1"/>
  <c r="K45" i="1" s="1"/>
  <c r="G44" i="1"/>
  <c r="J45" i="1" s="1"/>
  <c r="L9" i="1"/>
  <c r="O9" i="1" s="1"/>
  <c r="I8" i="1"/>
  <c r="I9" i="1" s="1"/>
  <c r="H8" i="1"/>
  <c r="G8" i="1"/>
  <c r="L10" i="1" l="1"/>
  <c r="O10" i="1" s="1"/>
  <c r="I10" i="1" s="1"/>
  <c r="J9" i="1"/>
  <c r="M9" i="1" s="1"/>
  <c r="G9" i="1" s="1"/>
  <c r="K9" i="1"/>
  <c r="N9" i="1" s="1"/>
  <c r="H9" i="1" s="1"/>
  <c r="J10" i="1" l="1"/>
  <c r="M10" i="1" s="1"/>
  <c r="G10" i="1" s="1"/>
  <c r="L11" i="1"/>
  <c r="O11" i="1" s="1"/>
  <c r="I11" i="1" s="1"/>
  <c r="K10" i="1"/>
  <c r="N10" i="1" s="1"/>
  <c r="H10" i="1" s="1"/>
  <c r="L12" i="1" l="1"/>
  <c r="O12" i="1" s="1"/>
  <c r="I12" i="1"/>
  <c r="K11" i="1"/>
  <c r="N11" i="1" s="1"/>
  <c r="H11" i="1" s="1"/>
  <c r="G11" i="1"/>
  <c r="J11" i="1"/>
  <c r="M11" i="1" s="1"/>
  <c r="K12" i="1" l="1"/>
  <c r="N12" i="1" s="1"/>
  <c r="H12" i="1" s="1"/>
  <c r="G12" i="1"/>
  <c r="J12" i="1"/>
  <c r="M12" i="1" s="1"/>
  <c r="L13" i="1"/>
  <c r="O13" i="1" s="1"/>
  <c r="I13" i="1" s="1"/>
  <c r="K13" i="1" l="1"/>
  <c r="N13" i="1" s="1"/>
  <c r="H13" i="1" s="1"/>
  <c r="L14" i="1"/>
  <c r="O14" i="1" s="1"/>
  <c r="I14" i="1" s="1"/>
  <c r="J13" i="1"/>
  <c r="M13" i="1" s="1"/>
  <c r="G13" i="1" s="1"/>
  <c r="J14" i="1" l="1"/>
  <c r="M14" i="1" s="1"/>
  <c r="G14" i="1" s="1"/>
  <c r="L15" i="1"/>
  <c r="O15" i="1" s="1"/>
  <c r="I15" i="1" s="1"/>
  <c r="K14" i="1"/>
  <c r="N14" i="1" s="1"/>
  <c r="H14" i="1" s="1"/>
  <c r="L16" i="1" l="1"/>
  <c r="O16" i="1" s="1"/>
  <c r="I16" i="1" s="1"/>
  <c r="K15" i="1"/>
  <c r="N15" i="1" s="1"/>
  <c r="H15" i="1" s="1"/>
  <c r="J15" i="1"/>
  <c r="M15" i="1" s="1"/>
  <c r="G15" i="1" s="1"/>
  <c r="K16" i="1" l="1"/>
  <c r="N16" i="1" s="1"/>
  <c r="H16" i="1" s="1"/>
  <c r="J16" i="1"/>
  <c r="M16" i="1" s="1"/>
  <c r="G16" i="1" s="1"/>
  <c r="L17" i="1"/>
  <c r="O17" i="1" s="1"/>
  <c r="I17" i="1" s="1"/>
  <c r="J17" i="1" l="1"/>
  <c r="M17" i="1" s="1"/>
  <c r="G17" i="1" s="1"/>
  <c r="L18" i="1"/>
  <c r="O18" i="1" s="1"/>
  <c r="I18" i="1" s="1"/>
  <c r="K17" i="1"/>
  <c r="N17" i="1" s="1"/>
  <c r="H17" i="1" s="1"/>
  <c r="L19" i="1" l="1"/>
  <c r="O19" i="1" s="1"/>
  <c r="I19" i="1" s="1"/>
  <c r="K18" i="1"/>
  <c r="N18" i="1" s="1"/>
  <c r="H18" i="1" s="1"/>
  <c r="J18" i="1"/>
  <c r="M18" i="1" s="1"/>
  <c r="G18" i="1" s="1"/>
  <c r="K19" i="1" l="1"/>
  <c r="N19" i="1" s="1"/>
  <c r="H19" i="1" s="1"/>
  <c r="J19" i="1"/>
  <c r="M19" i="1" s="1"/>
  <c r="G19" i="1" s="1"/>
  <c r="L20" i="1"/>
  <c r="O20" i="1" s="1"/>
  <c r="I20" i="1" s="1"/>
  <c r="L21" i="1" l="1"/>
  <c r="O21" i="1" s="1"/>
  <c r="I21" i="1" s="1"/>
  <c r="J20" i="1"/>
  <c r="M20" i="1" s="1"/>
  <c r="G20" i="1" s="1"/>
  <c r="K20" i="1"/>
  <c r="N20" i="1" s="1"/>
  <c r="H20" i="1"/>
  <c r="J21" i="1" l="1"/>
  <c r="M21" i="1" s="1"/>
  <c r="G21" i="1" s="1"/>
  <c r="L22" i="1"/>
  <c r="O22" i="1" s="1"/>
  <c r="I22" i="1" s="1"/>
  <c r="K21" i="1"/>
  <c r="N21" i="1" s="1"/>
  <c r="H21" i="1" s="1"/>
  <c r="L23" i="1" l="1"/>
  <c r="O23" i="1" s="1"/>
  <c r="I23" i="1" s="1"/>
  <c r="K22" i="1"/>
  <c r="N22" i="1" s="1"/>
  <c r="H22" i="1" s="1"/>
  <c r="J22" i="1"/>
  <c r="M22" i="1" s="1"/>
  <c r="G22" i="1" s="1"/>
  <c r="L24" i="1" l="1"/>
  <c r="O24" i="1" s="1"/>
  <c r="I24" i="1" s="1"/>
  <c r="K23" i="1"/>
  <c r="N23" i="1" s="1"/>
  <c r="H23" i="1" s="1"/>
  <c r="J23" i="1"/>
  <c r="M23" i="1" s="1"/>
  <c r="G23" i="1"/>
  <c r="K24" i="1" l="1"/>
  <c r="N24" i="1" s="1"/>
  <c r="H24" i="1" s="1"/>
  <c r="L25" i="1"/>
  <c r="O25" i="1" s="1"/>
  <c r="I25" i="1" s="1"/>
  <c r="J24" i="1"/>
  <c r="M24" i="1" s="1"/>
  <c r="G24" i="1" s="1"/>
  <c r="L26" i="1" l="1"/>
  <c r="O26" i="1" s="1"/>
  <c r="I26" i="1" s="1"/>
  <c r="K25" i="1"/>
  <c r="N25" i="1" s="1"/>
  <c r="H25" i="1" s="1"/>
  <c r="J25" i="1"/>
  <c r="M25" i="1" s="1"/>
  <c r="G25" i="1"/>
  <c r="K26" i="1" l="1"/>
  <c r="N26" i="1" s="1"/>
  <c r="H26" i="1"/>
  <c r="L27" i="1"/>
  <c r="O27" i="1" s="1"/>
  <c r="I27" i="1" s="1"/>
  <c r="J26" i="1"/>
  <c r="M26" i="1" s="1"/>
  <c r="G26" i="1" s="1"/>
  <c r="J27" i="1" l="1"/>
  <c r="M27" i="1" s="1"/>
  <c r="G27" i="1" s="1"/>
  <c r="L28" i="1"/>
  <c r="O28" i="1" s="1"/>
  <c r="I28" i="1" s="1"/>
  <c r="K27" i="1"/>
  <c r="N27" i="1" s="1"/>
  <c r="H27" i="1" s="1"/>
  <c r="J28" i="1" l="1"/>
  <c r="M28" i="1" s="1"/>
  <c r="G28" i="1" s="1"/>
  <c r="L29" i="1"/>
  <c r="O29" i="1" s="1"/>
  <c r="I29" i="1" s="1"/>
  <c r="K28" i="1"/>
  <c r="N28" i="1" s="1"/>
  <c r="H28" i="1"/>
  <c r="L30" i="1" l="1"/>
  <c r="O30" i="1" s="1"/>
  <c r="I30" i="1" s="1"/>
  <c r="J29" i="1"/>
  <c r="M29" i="1" s="1"/>
  <c r="G29" i="1" s="1"/>
  <c r="K29" i="1"/>
  <c r="N29" i="1" s="1"/>
  <c r="H29" i="1" s="1"/>
  <c r="L31" i="1" l="1"/>
  <c r="O31" i="1" s="1"/>
  <c r="I31" i="1" s="1"/>
  <c r="J30" i="1"/>
  <c r="M30" i="1" s="1"/>
  <c r="G30" i="1" s="1"/>
  <c r="K30" i="1"/>
  <c r="N30" i="1" s="1"/>
  <c r="H30" i="1" s="1"/>
  <c r="L32" i="1" l="1"/>
  <c r="O32" i="1" s="1"/>
  <c r="I32" i="1" s="1"/>
  <c r="J31" i="1"/>
  <c r="M31" i="1" s="1"/>
  <c r="G31" i="1" s="1"/>
  <c r="K31" i="1"/>
  <c r="N31" i="1" s="1"/>
  <c r="H31" i="1" s="1"/>
  <c r="L33" i="1" l="1"/>
  <c r="O33" i="1" s="1"/>
  <c r="I33" i="1" s="1"/>
  <c r="J32" i="1"/>
  <c r="M32" i="1" s="1"/>
  <c r="G32" i="1" s="1"/>
  <c r="K32" i="1"/>
  <c r="N32" i="1" s="1"/>
  <c r="H32" i="1"/>
  <c r="J33" i="1" l="1"/>
  <c r="M33" i="1" s="1"/>
  <c r="G33" i="1" s="1"/>
  <c r="L34" i="1"/>
  <c r="O34" i="1" s="1"/>
  <c r="I34" i="1" s="1"/>
  <c r="K33" i="1"/>
  <c r="N33" i="1" s="1"/>
  <c r="H33" i="1" s="1"/>
  <c r="L35" i="1" l="1"/>
  <c r="O35" i="1" s="1"/>
  <c r="I35" i="1" s="1"/>
  <c r="J34" i="1"/>
  <c r="M34" i="1" s="1"/>
  <c r="G34" i="1" s="1"/>
  <c r="K34" i="1"/>
  <c r="N34" i="1" s="1"/>
  <c r="H34" i="1" s="1"/>
  <c r="K35" i="1" l="1"/>
  <c r="N35" i="1" s="1"/>
  <c r="H35" i="1" s="1"/>
  <c r="J35" i="1"/>
  <c r="M35" i="1" s="1"/>
  <c r="G35" i="1" s="1"/>
  <c r="L36" i="1"/>
  <c r="O36" i="1" s="1"/>
  <c r="I36" i="1" s="1"/>
  <c r="L37" i="1" l="1"/>
  <c r="O37" i="1" s="1"/>
  <c r="I37" i="1" s="1"/>
  <c r="J36" i="1"/>
  <c r="M36" i="1" s="1"/>
  <c r="G36" i="1" s="1"/>
  <c r="K36" i="1"/>
  <c r="N36" i="1" s="1"/>
  <c r="H36" i="1" s="1"/>
  <c r="J37" i="1" l="1"/>
  <c r="M37" i="1" s="1"/>
  <c r="G37" i="1" s="1"/>
  <c r="L38" i="1"/>
  <c r="O38" i="1" s="1"/>
  <c r="I38" i="1" s="1"/>
  <c r="K37" i="1"/>
  <c r="N37" i="1" s="1"/>
  <c r="H37" i="1" s="1"/>
  <c r="K38" i="1" l="1"/>
  <c r="N38" i="1" s="1"/>
  <c r="H38" i="1" s="1"/>
  <c r="L39" i="1"/>
  <c r="O39" i="1" s="1"/>
  <c r="I39" i="1" s="1"/>
  <c r="J38" i="1"/>
  <c r="M38" i="1" s="1"/>
  <c r="G38" i="1" s="1"/>
  <c r="K39" i="1" l="1"/>
  <c r="N39" i="1" s="1"/>
  <c r="H39" i="1" s="1"/>
  <c r="L40" i="1"/>
  <c r="O40" i="1" s="1"/>
  <c r="I40" i="1" s="1"/>
  <c r="J39" i="1"/>
  <c r="M39" i="1" s="1"/>
  <c r="G39" i="1" s="1"/>
  <c r="L41" i="1" l="1"/>
  <c r="O41" i="1" s="1"/>
  <c r="I41" i="1" s="1"/>
  <c r="K40" i="1"/>
  <c r="N40" i="1" s="1"/>
  <c r="H40" i="1" s="1"/>
  <c r="J40" i="1"/>
  <c r="M40" i="1" s="1"/>
  <c r="G40" i="1" s="1"/>
  <c r="J41" i="1" l="1"/>
  <c r="M41" i="1" s="1"/>
  <c r="G41" i="1"/>
  <c r="K41" i="1"/>
  <c r="N41" i="1" s="1"/>
  <c r="H41" i="1" s="1"/>
  <c r="L42" i="1"/>
  <c r="O42" i="1" s="1"/>
  <c r="I42" i="1" s="1"/>
  <c r="L43" i="1" l="1"/>
  <c r="O43" i="1" s="1"/>
  <c r="I43" i="1"/>
  <c r="K42" i="1"/>
  <c r="N42" i="1" s="1"/>
  <c r="H42" i="1" s="1"/>
  <c r="J42" i="1"/>
  <c r="M42" i="1" s="1"/>
  <c r="G42" i="1" s="1"/>
  <c r="J43" i="1" l="1"/>
  <c r="M43" i="1" s="1"/>
  <c r="G43" i="1" s="1"/>
  <c r="K43" i="1"/>
  <c r="N43" i="1" s="1"/>
  <c r="H43" i="1" s="1"/>
  <c r="L44" i="1"/>
  <c r="I59" i="1"/>
  <c r="I61" i="1" s="1"/>
  <c r="L61" i="1" s="1"/>
  <c r="K44" i="1" l="1"/>
  <c r="H59" i="1"/>
  <c r="H61" i="1" s="1"/>
  <c r="K61" i="1" s="1"/>
  <c r="J44" i="1"/>
  <c r="G59" i="1"/>
  <c r="G61" i="1" s="1"/>
  <c r="J61" i="1" s="1"/>
</calcChain>
</file>

<file path=xl/sharedStrings.xml><?xml version="1.0" encoding="utf-8"?>
<sst xmlns="http://schemas.openxmlformats.org/spreadsheetml/2006/main" count="58" uniqueCount="47">
  <si>
    <t>通貨ペア</t>
    <rPh sb="0" eb="2">
      <t>ツウカ</t>
    </rPh>
    <phoneticPr fontId="3"/>
  </si>
  <si>
    <t>USDJPY</t>
    <phoneticPr fontId="3"/>
  </si>
  <si>
    <t>時間足</t>
    <rPh sb="0" eb="2">
      <t>ジカン</t>
    </rPh>
    <rPh sb="2" eb="3">
      <t>アシ</t>
    </rPh>
    <phoneticPr fontId="3"/>
  </si>
  <si>
    <t>1H足</t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</si>
  <si>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</si>
  <si>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エントリー理由</t>
    <rPh sb="5" eb="7">
      <t>リユウ</t>
    </rPh>
    <phoneticPr fontId="3"/>
  </si>
  <si>
    <t>10MA・20MAの両方の上側にキャンドルがあれば買い方向、下側なら売り方向。MAに触れてPB出現でエントリー待ち、PB高値or安値ブレイクでエントリー。</t>
  </si>
  <si>
    <t>決済理由</t>
    <rPh sb="0" eb="2">
      <t>ケッサイ</t>
    </rPh>
    <rPh sb="2" eb="4">
      <t>リユウ</t>
    </rPh>
    <phoneticPr fontId="3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</si>
  <si>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3"/>
  </si>
  <si>
    <t>No.</t>
    <phoneticPr fontId="3"/>
  </si>
  <si>
    <t>エントリー</t>
    <phoneticPr fontId="3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</si>
  <si>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3"/>
  </si>
  <si>
    <t>残金（円)</t>
    <rPh sb="0" eb="2">
      <t>ザンキン</t>
    </rPh>
    <rPh sb="3" eb="4">
      <t>エン</t>
    </rPh>
    <phoneticPr fontId="3"/>
  </si>
  <si>
    <t>損失上限（リスク3%）</t>
    <rPh sb="0" eb="2">
      <t>ソンシツ</t>
    </rPh>
    <rPh sb="2" eb="4">
      <t>ジョウゲン</t>
    </rPh>
    <phoneticPr fontId="3"/>
  </si>
  <si>
    <t>損益額</t>
    <rPh sb="0" eb="2">
      <t>ソンエキ</t>
    </rPh>
    <rPh sb="2" eb="3">
      <t>ガク</t>
    </rPh>
    <phoneticPr fontId="3"/>
  </si>
  <si>
    <t>日付</t>
    <rPh sb="0" eb="2">
      <t>ヒヅケ</t>
    </rPh>
    <phoneticPr fontId="3"/>
  </si>
  <si>
    <t>買い1／売り2</t>
    <rPh sb="0" eb="1">
      <t>カ</t>
    </rPh>
    <rPh sb="4" eb="5">
      <t>ウ</t>
    </rPh>
    <phoneticPr fontId="3"/>
  </si>
  <si>
    <t>当初</t>
    <rPh sb="0" eb="2">
      <t>トウショ</t>
    </rPh>
    <phoneticPr fontId="3"/>
  </si>
  <si>
    <t>ー4pipで切られる</t>
    <rPh sb="6" eb="7">
      <t>キ</t>
    </rPh>
    <phoneticPr fontId="3"/>
  </si>
  <si>
    <t>3連敗</t>
    <rPh sb="1" eb="3">
      <t>レンパイ</t>
    </rPh>
    <phoneticPr fontId="3"/>
  </si>
  <si>
    <t>１Pで切られる</t>
    <rPh sb="3" eb="4">
      <t>キ</t>
    </rPh>
    <phoneticPr fontId="3"/>
  </si>
  <si>
    <t>微妙なPBは、陰線、陽線にこだわった方がいいかも</t>
    <rPh sb="0" eb="2">
      <t>ビミョウ</t>
    </rPh>
    <rPh sb="7" eb="8">
      <t>イン</t>
    </rPh>
    <rPh sb="8" eb="9">
      <t>セン</t>
    </rPh>
    <rPh sb="10" eb="12">
      <t>ヨウセン</t>
    </rPh>
    <rPh sb="18" eb="19">
      <t>ホウ</t>
    </rPh>
    <phoneticPr fontId="3"/>
  </si>
  <si>
    <t>2本のMAがくっついてたり、微妙な位置にあるときは入らない</t>
    <rPh sb="1" eb="2">
      <t>ホン</t>
    </rPh>
    <rPh sb="14" eb="16">
      <t>ビミョウ</t>
    </rPh>
    <rPh sb="17" eb="19">
      <t>イチ</t>
    </rPh>
    <rPh sb="25" eb="26">
      <t>ハイ</t>
    </rPh>
    <phoneticPr fontId="3"/>
  </si>
  <si>
    <t>2本のMAが近いのと陰線、陽線にこだわる</t>
    <rPh sb="1" eb="2">
      <t>ホン</t>
    </rPh>
    <rPh sb="6" eb="7">
      <t>チカ</t>
    </rPh>
    <rPh sb="10" eb="11">
      <t>イン</t>
    </rPh>
    <rPh sb="11" eb="12">
      <t>セン</t>
    </rPh>
    <rPh sb="13" eb="15">
      <t>ヨウセン</t>
    </rPh>
    <phoneticPr fontId="3"/>
  </si>
  <si>
    <t>勝数</t>
    <rPh sb="0" eb="1">
      <t>カ</t>
    </rPh>
    <rPh sb="1" eb="2">
      <t>スウ</t>
    </rPh>
    <phoneticPr fontId="3"/>
  </si>
  <si>
    <t>期間</t>
    <rPh sb="0" eb="2">
      <t>キカン</t>
    </rPh>
    <phoneticPr fontId="3"/>
  </si>
  <si>
    <t>日</t>
    <rPh sb="0" eb="1">
      <t>ヒ</t>
    </rPh>
    <phoneticPr fontId="3"/>
  </si>
  <si>
    <t>負数</t>
    <rPh sb="0" eb="1">
      <t>マ</t>
    </rPh>
    <rPh sb="1" eb="2">
      <t>スウ</t>
    </rPh>
    <phoneticPr fontId="3"/>
  </si>
  <si>
    <t>利益率</t>
    <rPh sb="0" eb="2">
      <t>リエキ</t>
    </rPh>
    <rPh sb="2" eb="3">
      <t>リツ</t>
    </rPh>
    <phoneticPr fontId="3"/>
  </si>
  <si>
    <t>月利</t>
    <rPh sb="0" eb="2">
      <t>ゲツリ</t>
    </rPh>
    <phoneticPr fontId="3"/>
  </si>
  <si>
    <t>引分</t>
    <rPh sb="0" eb="2">
      <t>ヒキワケ</t>
    </rPh>
    <phoneticPr fontId="3"/>
  </si>
  <si>
    <t>勝率</t>
    <rPh sb="0" eb="2">
      <t>ショウリツ</t>
    </rPh>
    <phoneticPr fontId="3"/>
  </si>
  <si>
    <t>今後</t>
  </si>
  <si>
    <t>感想</t>
  </si>
  <si>
    <t>気付き　質問</t>
  </si>
  <si>
    <t>検証終了通貨</t>
    <rPh sb="0" eb="2">
      <t>ケンショウ</t>
    </rPh>
    <rPh sb="2" eb="4">
      <t>シュウリョウ</t>
    </rPh>
    <rPh sb="4" eb="6">
      <t>ツウカ</t>
    </rPh>
    <phoneticPr fontId="10"/>
  </si>
  <si>
    <t>ルール</t>
    <phoneticPr fontId="10"/>
  </si>
  <si>
    <t>通貨ペア</t>
    <rPh sb="0" eb="2">
      <t>ツウカ</t>
    </rPh>
    <phoneticPr fontId="10"/>
  </si>
  <si>
    <t>終了日</t>
    <rPh sb="0" eb="3">
      <t>シュウリョウビ</t>
    </rPh>
    <phoneticPr fontId="10"/>
  </si>
  <si>
    <t>4Ｈ足</t>
    <rPh sb="2" eb="3">
      <t>アシ</t>
    </rPh>
    <phoneticPr fontId="10"/>
  </si>
  <si>
    <t>１Ｈ足</t>
    <rPh sb="2" eb="3">
      <t>アシ</t>
    </rPh>
    <phoneticPr fontId="10"/>
  </si>
  <si>
    <t>PB</t>
    <phoneticPr fontId="10"/>
  </si>
  <si>
    <t>USD/JPY</t>
    <phoneticPr fontId="3"/>
  </si>
  <si>
    <t>１５M足</t>
    <rPh sb="3" eb="4">
      <t>アシ</t>
    </rPh>
    <phoneticPr fontId="10"/>
  </si>
  <si>
    <t>決済1.5％と２％で、勝率と損益額に大きく開きが出たことを知ることができ、今後、お許しが出ましたら、デモトレードに活かしたいと思います。</t>
    <rPh sb="41" eb="42">
      <t>ユル</t>
    </rPh>
    <rPh sb="44" eb="45">
      <t>デ</t>
    </rPh>
    <phoneticPr fontId="3"/>
  </si>
  <si>
    <t>4時間足より、エントリー機会がだいぶ増えました。
しかし、勝率と損益額が下がりました。
1ヶ月、30トレードするためには、1時間足でも足らないようです。</t>
    <rPh sb="1" eb="3">
      <t>ジカン</t>
    </rPh>
    <rPh sb="3" eb="4">
      <t>アシ</t>
    </rPh>
    <rPh sb="12" eb="14">
      <t>キカイ</t>
    </rPh>
    <rPh sb="18" eb="19">
      <t>フ</t>
    </rPh>
    <rPh sb="29" eb="31">
      <t>ショウリツ</t>
    </rPh>
    <rPh sb="32" eb="34">
      <t>ソンエキ</t>
    </rPh>
    <rPh sb="34" eb="35">
      <t>ガク</t>
    </rPh>
    <rPh sb="36" eb="37">
      <t>サ</t>
    </rPh>
    <rPh sb="46" eb="47">
      <t>ゲツ</t>
    </rPh>
    <rPh sb="62" eb="64">
      <t>ジカン</t>
    </rPh>
    <rPh sb="64" eb="65">
      <t>アシ</t>
    </rPh>
    <rPh sb="67" eb="68">
      <t>タ</t>
    </rPh>
    <phoneticPr fontId="3"/>
  </si>
  <si>
    <t xml:space="preserve">35回分の検証ですが、5ヶ月かかってしまいました。
</t>
    <rPh sb="2" eb="3">
      <t>カイ</t>
    </rPh>
    <rPh sb="3" eb="4">
      <t>ブン</t>
    </rPh>
    <rPh sb="5" eb="7">
      <t>ケンショウ</t>
    </rPh>
    <rPh sb="13" eb="14">
      <t>ゲツ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</si>
</sst>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_ "/>
    <numFmt numFmtId="177" formatCode="#,##0_);[Red]\(#,##0\)"/>
    <numFmt numFmtId="178" formatCode="yyyy/m/d;@"/>
    <numFmt numFmtId="179" formatCode="0.0%"/>
  </numFmts>
  <fonts count="14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101">
    <xf numFmtId="0" fontId="0" fillId="0" borderId="0" xfId="0">
      <alignment vertical="center"/>
    </xf>
    <xf numFmtId="0" fontId="2" fillId="0" borderId="0" xfId="0" applyFont="1">
      <alignment vertical="center"/>
    </xf>
    <xf numFmtId="176" fontId="0" fillId="0" borderId="0" xfId="0" applyNumberFormat="1">
      <alignment vertical="center"/>
    </xf>
    <xf numFmtId="0" fontId="2" fillId="0" borderId="1" xfId="0" applyFont="1" applyBorder="1">
      <alignment vertical="center"/>
    </xf>
    <xf numFmtId="0" fontId="4" fillId="0" borderId="2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4" fillId="0" borderId="8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5" fillId="0" borderId="9" xfId="0" applyFont="1" applyBorder="1">
      <alignment vertical="center"/>
    </xf>
    <xf numFmtId="0" fontId="0" fillId="0" borderId="9" xfId="0" applyBorder="1">
      <alignment vertical="center"/>
    </xf>
    <xf numFmtId="0" fontId="0" fillId="0" borderId="1" xfId="0" applyBorder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4" xfId="0" applyFont="1" applyBorder="1">
      <alignment vertical="center"/>
    </xf>
    <xf numFmtId="177" fontId="5" fillId="0" borderId="5" xfId="0" applyNumberFormat="1" applyFont="1" applyBorder="1">
      <alignment vertical="center"/>
    </xf>
    <xf numFmtId="177" fontId="0" fillId="0" borderId="6" xfId="0" applyNumberFormat="1" applyBorder="1">
      <alignment vertical="center"/>
    </xf>
    <xf numFmtId="177" fontId="0" fillId="0" borderId="7" xfId="0" applyNumberFormat="1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0" xfId="0" applyBorder="1">
      <alignment vertical="center"/>
    </xf>
    <xf numFmtId="178" fontId="0" fillId="0" borderId="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177" fontId="0" fillId="0" borderId="0" xfId="0" applyNumberFormat="1">
      <alignment vertical="center"/>
    </xf>
    <xf numFmtId="38" fontId="0" fillId="0" borderId="2" xfId="1" applyFont="1" applyBorder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178" fontId="0" fillId="0" borderId="12" xfId="0" applyNumberFormat="1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10" xfId="0" applyFont="1" applyBorder="1">
      <alignment vertical="center"/>
    </xf>
    <xf numFmtId="0" fontId="6" fillId="0" borderId="0" xfId="0" applyFont="1">
      <alignment vertical="center"/>
    </xf>
    <xf numFmtId="0" fontId="6" fillId="0" borderId="13" xfId="0" applyFont="1" applyBorder="1">
      <alignment vertical="center"/>
    </xf>
    <xf numFmtId="38" fontId="0" fillId="0" borderId="10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0" fontId="0" fillId="0" borderId="14" xfId="0" applyBorder="1">
      <alignment vertical="center"/>
    </xf>
    <xf numFmtId="178" fontId="0" fillId="0" borderId="15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177" fontId="0" fillId="0" borderId="16" xfId="0" applyNumberFormat="1" applyBorder="1">
      <alignment vertical="center"/>
    </xf>
    <xf numFmtId="38" fontId="0" fillId="0" borderId="14" xfId="1" applyFont="1" applyBorder="1">
      <alignment vertical="center"/>
    </xf>
    <xf numFmtId="38" fontId="0" fillId="0" borderId="16" xfId="1" applyFont="1" applyBorder="1">
      <alignment vertical="center"/>
    </xf>
    <xf numFmtId="38" fontId="0" fillId="0" borderId="17" xfId="1" applyFont="1" applyBorder="1">
      <alignment vertical="center"/>
    </xf>
    <xf numFmtId="0" fontId="0" fillId="0" borderId="16" xfId="0" applyBorder="1">
      <alignment vertical="center"/>
    </xf>
    <xf numFmtId="0" fontId="6" fillId="0" borderId="14" xfId="0" applyFont="1" applyBorder="1">
      <alignment vertical="center"/>
    </xf>
    <xf numFmtId="0" fontId="6" fillId="0" borderId="16" xfId="0" applyFont="1" applyBorder="1">
      <alignment vertical="center"/>
    </xf>
    <xf numFmtId="0" fontId="6" fillId="0" borderId="17" xfId="0" applyFont="1" applyBorder="1">
      <alignment vertical="center"/>
    </xf>
    <xf numFmtId="0" fontId="6" fillId="2" borderId="13" xfId="0" applyFont="1" applyFill="1" applyBorder="1">
      <alignment vertical="center"/>
    </xf>
    <xf numFmtId="178" fontId="0" fillId="0" borderId="8" xfId="0" applyNumberFormat="1" applyBorder="1">
      <alignment vertical="center"/>
    </xf>
    <xf numFmtId="0" fontId="0" fillId="0" borderId="18" xfId="0" applyBorder="1" applyAlignment="1">
      <alignment horizontal="center" vertical="center"/>
    </xf>
    <xf numFmtId="0" fontId="6" fillId="0" borderId="18" xfId="0" applyFont="1" applyBorder="1">
      <alignment vertical="center"/>
    </xf>
    <xf numFmtId="0" fontId="6" fillId="0" borderId="19" xfId="0" applyFont="1" applyBorder="1">
      <alignment vertical="center"/>
    </xf>
    <xf numFmtId="0" fontId="6" fillId="0" borderId="20" xfId="0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>
      <alignment vertical="center"/>
    </xf>
    <xf numFmtId="177" fontId="0" fillId="0" borderId="5" xfId="0" applyNumberFormat="1" applyBorder="1">
      <alignment vertical="center"/>
    </xf>
    <xf numFmtId="0" fontId="2" fillId="0" borderId="9" xfId="0" applyFont="1" applyBorder="1" applyAlignment="1">
      <alignment horizontal="center" vertical="center"/>
    </xf>
    <xf numFmtId="38" fontId="7" fillId="0" borderId="5" xfId="1" applyFont="1" applyFill="1" applyBorder="1">
      <alignment vertical="center"/>
    </xf>
    <xf numFmtId="0" fontId="7" fillId="0" borderId="7" xfId="0" applyFont="1" applyBorder="1">
      <alignment vertical="center"/>
    </xf>
    <xf numFmtId="0" fontId="0" fillId="0" borderId="13" xfId="0" applyBorder="1">
      <alignment vertical="center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5" xfId="2" applyFont="1" applyBorder="1">
      <alignment vertical="center"/>
    </xf>
    <xf numFmtId="9" fontId="2" fillId="0" borderId="6" xfId="2" applyFont="1" applyBorder="1">
      <alignment vertical="center"/>
    </xf>
    <xf numFmtId="9" fontId="2" fillId="0" borderId="7" xfId="2" applyFont="1" applyBorder="1">
      <alignment vertical="center"/>
    </xf>
    <xf numFmtId="179" fontId="2" fillId="0" borderId="5" xfId="2" applyNumberFormat="1" applyFont="1" applyBorder="1">
      <alignment vertical="center"/>
    </xf>
    <xf numFmtId="179" fontId="2" fillId="0" borderId="9" xfId="2" applyNumberFormat="1" applyFont="1" applyBorder="1">
      <alignment vertical="center"/>
    </xf>
    <xf numFmtId="0" fontId="0" fillId="0" borderId="18" xfId="0" applyBorder="1">
      <alignment vertical="center"/>
    </xf>
    <xf numFmtId="0" fontId="0" fillId="0" borderId="19" xfId="0" applyBorder="1">
      <alignment vertical="center"/>
    </xf>
    <xf numFmtId="0" fontId="0" fillId="0" borderId="20" xfId="0" applyBorder="1">
      <alignment vertical="center"/>
    </xf>
    <xf numFmtId="9" fontId="2" fillId="0" borderId="5" xfId="0" applyNumberFormat="1" applyFont="1" applyBorder="1">
      <alignment vertical="center"/>
    </xf>
    <xf numFmtId="9" fontId="2" fillId="0" borderId="6" xfId="0" applyNumberFormat="1" applyFont="1" applyBorder="1">
      <alignment vertical="center"/>
    </xf>
    <xf numFmtId="9" fontId="2" fillId="0" borderId="7" xfId="0" applyNumberFormat="1" applyFont="1" applyBorder="1">
      <alignment vertical="center"/>
    </xf>
    <xf numFmtId="9" fontId="2" fillId="0" borderId="0" xfId="0" applyNumberFormat="1" applyFont="1">
      <alignment vertical="center"/>
    </xf>
    <xf numFmtId="0" fontId="8" fillId="0" borderId="0" xfId="3">
      <alignment vertical="center"/>
    </xf>
    <xf numFmtId="0" fontId="8" fillId="0" borderId="0" xfId="3" applyAlignment="1">
      <alignment vertical="top" wrapText="1"/>
    </xf>
    <xf numFmtId="0" fontId="8" fillId="0" borderId="0" xfId="3" applyAlignment="1">
      <alignment vertical="top"/>
    </xf>
    <xf numFmtId="0" fontId="8" fillId="0" borderId="0" xfId="3" applyAlignment="1">
      <alignment horizontal="left" vertical="top"/>
    </xf>
    <xf numFmtId="0" fontId="8" fillId="0" borderId="0" xfId="3" applyAlignment="1">
      <alignment horizontal="left" vertical="top" wrapText="1"/>
    </xf>
    <xf numFmtId="0" fontId="9" fillId="0" borderId="0" xfId="0" applyFont="1" applyAlignment="1">
      <alignment horizontal="left" vertical="center"/>
    </xf>
    <xf numFmtId="0" fontId="11" fillId="0" borderId="0" xfId="0" applyFo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14" fontId="12" fillId="0" borderId="11" xfId="0" applyNumberFormat="1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</cellXfs>
  <cellStyles count="4">
    <cellStyle name="パーセント" xfId="2" builtinId="5"/>
    <cellStyle name="桁区切り" xfId="1" builtinId="6"/>
    <cellStyle name="標準" xfId="0" builtinId="0"/>
    <cellStyle name="標準 2" xfId="3" xr:uid="{BEC66CCD-A338-4167-99C8-2C1CCAA53F9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601980</xdr:colOff>
      <xdr:row>13</xdr:row>
      <xdr:rowOff>76200</xdr:rowOff>
    </xdr:from>
    <xdr:ext cx="528654" cy="912688"/>
    <xdr:sp macro="" textlink="">
      <xdr:nvSpPr>
        <xdr:cNvPr id="2" name="正方形/長方形 2">
          <a:extLst>
            <a:ext uri="{FF2B5EF4-FFF2-40B4-BE49-F238E27FC236}">
              <a16:creationId xmlns:a16="http://schemas.microsoft.com/office/drawing/2014/main" id="{FD557A3D-6A79-4CC1-A590-BD31A4D53624}"/>
            </a:ext>
          </a:extLst>
        </xdr:cNvPr>
        <xdr:cNvSpPr>
          <a:spLocks noChangeArrowheads="1"/>
        </xdr:cNvSpPr>
      </xdr:nvSpPr>
      <xdr:spPr bwMode="auto">
        <a:xfrm rot="856518">
          <a:off x="5554980" y="3048000"/>
          <a:ext cx="528654" cy="912688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:a16="http://schemas.microsoft.com/office/drawing/2014/main" id="{C5102F01-78FD-4816-AABE-B7E52747036F}"/>
            </a:ext>
          </a:extLst>
        </xdr:cNvPr>
        <xdr:cNvSpPr>
          <a:spLocks noChangeArrowheads="1"/>
        </xdr:cNvSpPr>
      </xdr:nvSpPr>
      <xdr:spPr bwMode="auto">
        <a:xfrm>
          <a:off x="6236970" y="138226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:a16="http://schemas.microsoft.com/office/drawing/2014/main" id="{BED72136-49B1-46BF-8722-D126AFEBE7C8}"/>
            </a:ext>
          </a:extLst>
        </xdr:cNvPr>
        <xdr:cNvSpPr>
          <a:spLocks noChangeArrowheads="1"/>
        </xdr:cNvSpPr>
      </xdr:nvSpPr>
      <xdr:spPr bwMode="auto">
        <a:xfrm>
          <a:off x="6457950" y="71170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:a16="http://schemas.microsoft.com/office/drawing/2014/main" id="{FE2118E5-0983-488D-ABDC-2FB7FA1C5CFB}"/>
            </a:ext>
          </a:extLst>
        </xdr:cNvPr>
        <xdr:cNvSpPr>
          <a:spLocks noChangeArrowheads="1"/>
        </xdr:cNvSpPr>
      </xdr:nvSpPr>
      <xdr:spPr bwMode="auto">
        <a:xfrm>
          <a:off x="8381047" y="17670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9A88C89-D6C7-49FB-A0F6-5A2B7415CECB}"/>
            </a:ext>
          </a:extLst>
        </xdr:cNvPr>
        <xdr:cNvSpPr>
          <a:spLocks noChangeArrowheads="1"/>
        </xdr:cNvSpPr>
      </xdr:nvSpPr>
      <xdr:spPr bwMode="auto">
        <a:xfrm>
          <a:off x="4019550" y="31269622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BBF7E787-729D-4C04-A6AC-DFA733C23B67}"/>
            </a:ext>
          </a:extLst>
        </xdr:cNvPr>
        <xdr:cNvSpPr>
          <a:spLocks noChangeArrowheads="1"/>
        </xdr:cNvSpPr>
      </xdr:nvSpPr>
      <xdr:spPr bwMode="auto">
        <a:xfrm>
          <a:off x="4531995" y="30891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:a16="http://schemas.microsoft.com/office/drawing/2014/main" id="{6C2C1DDE-E31D-4CE5-8B84-067657B68D73}"/>
            </a:ext>
          </a:extLst>
        </xdr:cNvPr>
        <xdr:cNvSpPr>
          <a:spLocks noChangeArrowheads="1"/>
        </xdr:cNvSpPr>
      </xdr:nvSpPr>
      <xdr:spPr bwMode="auto">
        <a:xfrm>
          <a:off x="4951503" y="30660022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:a16="http://schemas.microsoft.com/office/drawing/2014/main" id="{562D5EC1-C0B2-4C95-9488-436E0713E928}"/>
            </a:ext>
          </a:extLst>
        </xdr:cNvPr>
        <xdr:cNvSpPr>
          <a:spLocks noChangeArrowheads="1"/>
        </xdr:cNvSpPr>
      </xdr:nvSpPr>
      <xdr:spPr bwMode="auto">
        <a:xfrm>
          <a:off x="5097780" y="24030622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:a16="http://schemas.microsoft.com/office/drawing/2014/main" id="{072AAF0B-7D39-41AC-8BCC-14E2C1943B7C}"/>
            </a:ext>
          </a:extLst>
        </xdr:cNvPr>
        <xdr:cNvSpPr>
          <a:spLocks noChangeArrowheads="1"/>
        </xdr:cNvSpPr>
      </xdr:nvSpPr>
      <xdr:spPr bwMode="auto">
        <a:xfrm>
          <a:off x="5915025" y="23497222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:a16="http://schemas.microsoft.com/office/drawing/2014/main" id="{552DFA43-D250-4114-B0A1-3A79A22E455E}"/>
            </a:ext>
          </a:extLst>
        </xdr:cNvPr>
        <xdr:cNvSpPr>
          <a:spLocks noChangeArrowheads="1"/>
        </xdr:cNvSpPr>
      </xdr:nvSpPr>
      <xdr:spPr bwMode="auto">
        <a:xfrm>
          <a:off x="7879080" y="408355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:a16="http://schemas.microsoft.com/office/drawing/2014/main" id="{C81FED48-7084-454E-A710-A417CAB9E318}"/>
            </a:ext>
          </a:extLst>
        </xdr:cNvPr>
        <xdr:cNvSpPr>
          <a:spLocks noChangeArrowheads="1"/>
        </xdr:cNvSpPr>
      </xdr:nvSpPr>
      <xdr:spPr bwMode="auto">
        <a:xfrm>
          <a:off x="9771697" y="41175622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:a16="http://schemas.microsoft.com/office/drawing/2014/main" id="{5D32E002-CB39-4AB0-9220-B0F1C29D8DDD}"/>
            </a:ext>
          </a:extLst>
        </xdr:cNvPr>
        <xdr:cNvSpPr>
          <a:spLocks noChangeArrowheads="1"/>
        </xdr:cNvSpPr>
      </xdr:nvSpPr>
      <xdr:spPr bwMode="auto">
        <a:xfrm>
          <a:off x="9477375" y="5104638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:a16="http://schemas.microsoft.com/office/drawing/2014/main" id="{AF3AE8C0-19E9-409C-98B5-9483D6F69BA7}"/>
            </a:ext>
          </a:extLst>
        </xdr:cNvPr>
        <xdr:cNvSpPr>
          <a:spLocks noChangeArrowheads="1"/>
        </xdr:cNvSpPr>
      </xdr:nvSpPr>
      <xdr:spPr bwMode="auto">
        <a:xfrm>
          <a:off x="5334000" y="62816422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:a16="http://schemas.microsoft.com/office/drawing/2014/main" id="{C63A5EDA-ADB9-48D2-98F8-3619FB83BC05}"/>
            </a:ext>
          </a:extLst>
        </xdr:cNvPr>
        <xdr:cNvSpPr>
          <a:spLocks noChangeArrowheads="1"/>
        </xdr:cNvSpPr>
      </xdr:nvSpPr>
      <xdr:spPr bwMode="auto">
        <a:xfrm>
          <a:off x="7574280" y="60987622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:a16="http://schemas.microsoft.com/office/drawing/2014/main" id="{11FC552A-DD55-4C32-BAC4-460632A1FB2E}"/>
            </a:ext>
          </a:extLst>
        </xdr:cNvPr>
        <xdr:cNvSpPr>
          <a:spLocks noChangeArrowheads="1"/>
        </xdr:cNvSpPr>
      </xdr:nvSpPr>
      <xdr:spPr bwMode="auto">
        <a:xfrm>
          <a:off x="6189753" y="718489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:a16="http://schemas.microsoft.com/office/drawing/2014/main" id="{97452CDA-813A-4D87-828C-6A5F29D8B885}"/>
            </a:ext>
          </a:extLst>
        </xdr:cNvPr>
        <xdr:cNvSpPr txBox="1"/>
      </xdr:nvSpPr>
      <xdr:spPr>
        <a:xfrm>
          <a:off x="7677295" y="75314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:a16="http://schemas.microsoft.com/office/drawing/2014/main" id="{8454571A-4E4A-4B16-A8AC-1A0C2096ED34}"/>
            </a:ext>
          </a:extLst>
        </xdr:cNvPr>
        <xdr:cNvSpPr>
          <a:spLocks noChangeArrowheads="1"/>
        </xdr:cNvSpPr>
      </xdr:nvSpPr>
      <xdr:spPr bwMode="auto">
        <a:xfrm>
          <a:off x="9228772" y="7024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:a16="http://schemas.microsoft.com/office/drawing/2014/main" id="{A44EA3CC-5F80-4E44-91FD-9FA0084289A8}"/>
            </a:ext>
          </a:extLst>
        </xdr:cNvPr>
        <xdr:cNvSpPr>
          <a:spLocks noChangeArrowheads="1"/>
        </xdr:cNvSpPr>
      </xdr:nvSpPr>
      <xdr:spPr bwMode="auto">
        <a:xfrm>
          <a:off x="4590097" y="81297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:a16="http://schemas.microsoft.com/office/drawing/2014/main" id="{BC703478-6881-4F81-A86F-155DF8624030}"/>
            </a:ext>
          </a:extLst>
        </xdr:cNvPr>
        <xdr:cNvSpPr>
          <a:spLocks noChangeArrowheads="1"/>
        </xdr:cNvSpPr>
      </xdr:nvSpPr>
      <xdr:spPr bwMode="auto">
        <a:xfrm>
          <a:off x="5640705" y="813130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:a16="http://schemas.microsoft.com/office/drawing/2014/main" id="{9B9BF629-87CF-4221-811E-F4A8E32AFED4}"/>
            </a:ext>
          </a:extLst>
        </xdr:cNvPr>
        <xdr:cNvSpPr>
          <a:spLocks noChangeArrowheads="1"/>
        </xdr:cNvSpPr>
      </xdr:nvSpPr>
      <xdr:spPr bwMode="auto">
        <a:xfrm>
          <a:off x="5686425" y="91162822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:a16="http://schemas.microsoft.com/office/drawing/2014/main" id="{ED77429B-827A-451C-B537-A93AF9991856}"/>
            </a:ext>
          </a:extLst>
        </xdr:cNvPr>
        <xdr:cNvSpPr>
          <a:spLocks noChangeArrowheads="1"/>
        </xdr:cNvSpPr>
      </xdr:nvSpPr>
      <xdr:spPr bwMode="auto">
        <a:xfrm>
          <a:off x="7031355" y="9228582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:a16="http://schemas.microsoft.com/office/drawing/2014/main" id="{C6C7E1AB-1187-4DE9-A18D-2E632AF1A7C4}"/>
            </a:ext>
          </a:extLst>
        </xdr:cNvPr>
        <xdr:cNvSpPr>
          <a:spLocks noChangeArrowheads="1"/>
        </xdr:cNvSpPr>
      </xdr:nvSpPr>
      <xdr:spPr bwMode="auto">
        <a:xfrm>
          <a:off x="7574280" y="9295638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:a16="http://schemas.microsoft.com/office/drawing/2014/main" id="{1B60E0E0-B1A6-4B43-97C3-FB30140D1C6C}"/>
            </a:ext>
          </a:extLst>
        </xdr:cNvPr>
        <xdr:cNvSpPr>
          <a:spLocks noChangeArrowheads="1"/>
        </xdr:cNvSpPr>
      </xdr:nvSpPr>
      <xdr:spPr bwMode="auto">
        <a:xfrm>
          <a:off x="7840980" y="933754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12962373" cy="6911634"/>
    <xdr:pic>
      <xdr:nvPicPr>
        <xdr:cNvPr id="25" name="図 24">
          <a:extLst>
            <a:ext uri="{FF2B5EF4-FFF2-40B4-BE49-F238E27FC236}">
              <a16:creationId xmlns:a16="http://schemas.microsoft.com/office/drawing/2014/main" id="{EC1F7A13-BD0D-4ED2-8404-AC87783F2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62373" cy="691163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2924266" cy="7341921"/>
    <xdr:pic>
      <xdr:nvPicPr>
        <xdr:cNvPr id="26" name="図 25">
          <a:extLst>
            <a:ext uri="{FF2B5EF4-FFF2-40B4-BE49-F238E27FC236}">
              <a16:creationId xmlns:a16="http://schemas.microsoft.com/office/drawing/2014/main" id="{CF1503EE-DDBE-4F52-AB2F-FE384FD80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2924266" cy="734192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84</xdr:row>
      <xdr:rowOff>0</xdr:rowOff>
    </xdr:from>
    <xdr:ext cx="12943320" cy="6949740"/>
    <xdr:pic>
      <xdr:nvPicPr>
        <xdr:cNvPr id="27" name="図 26">
          <a:extLst>
            <a:ext uri="{FF2B5EF4-FFF2-40B4-BE49-F238E27FC236}">
              <a16:creationId xmlns:a16="http://schemas.microsoft.com/office/drawing/2014/main" id="{18199462-6230-430C-AFF3-DFF9E399A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02400"/>
          <a:ext cx="12943320" cy="694974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125</xdr:row>
      <xdr:rowOff>0</xdr:rowOff>
    </xdr:from>
    <xdr:ext cx="12933794" cy="7110106"/>
    <xdr:pic>
      <xdr:nvPicPr>
        <xdr:cNvPr id="28" name="図 27">
          <a:extLst>
            <a:ext uri="{FF2B5EF4-FFF2-40B4-BE49-F238E27FC236}">
              <a16:creationId xmlns:a16="http://schemas.microsoft.com/office/drawing/2014/main" id="{A1E6B538-6C85-4A5F-BF90-FC82AB341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575000"/>
          <a:ext cx="12933794" cy="711010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167</xdr:row>
      <xdr:rowOff>0</xdr:rowOff>
    </xdr:from>
    <xdr:ext cx="12914741" cy="6908450"/>
    <xdr:pic>
      <xdr:nvPicPr>
        <xdr:cNvPr id="29" name="図 28">
          <a:extLst>
            <a:ext uri="{FF2B5EF4-FFF2-40B4-BE49-F238E27FC236}">
              <a16:creationId xmlns:a16="http://schemas.microsoft.com/office/drawing/2014/main" id="{40E5A011-28A2-4E31-8874-28A724D36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176200"/>
          <a:ext cx="12914741" cy="69084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208</xdr:row>
      <xdr:rowOff>0</xdr:rowOff>
    </xdr:from>
    <xdr:ext cx="12943320" cy="6898923"/>
    <xdr:pic>
      <xdr:nvPicPr>
        <xdr:cNvPr id="30" name="図 29">
          <a:extLst>
            <a:ext uri="{FF2B5EF4-FFF2-40B4-BE49-F238E27FC236}">
              <a16:creationId xmlns:a16="http://schemas.microsoft.com/office/drawing/2014/main" id="{E8F41097-07FB-4694-93D4-2078C4556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548800"/>
          <a:ext cx="12943320" cy="6898923"/>
        </a:xfrm>
        <a:prstGeom prst="rect">
          <a:avLst/>
        </a:prstGeom>
      </xdr:spPr>
    </xdr:pic>
    <xdr:clientData/>
  </xdr:oneCellAnchor>
  <xdr:twoCellAnchor editAs="oneCell">
    <xdr:from>
      <xdr:col>22</xdr:col>
      <xdr:colOff>0</xdr:colOff>
      <xdr:row>1</xdr:row>
      <xdr:rowOff>0</xdr:rowOff>
    </xdr:from>
    <xdr:to>
      <xdr:col>43</xdr:col>
      <xdr:colOff>62418</xdr:colOff>
      <xdr:row>41</xdr:row>
      <xdr:rowOff>92795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8AD1A09-22E0-4E6A-AB4C-B823D834E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68717" y="177013"/>
          <a:ext cx="12984387" cy="717332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43</xdr:row>
      <xdr:rowOff>0</xdr:rowOff>
    </xdr:from>
    <xdr:to>
      <xdr:col>43</xdr:col>
      <xdr:colOff>5260</xdr:colOff>
      <xdr:row>82</xdr:row>
      <xdr:rowOff>74519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9E5930DD-50EE-4C8F-9594-750B1B75F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368717" y="7611571"/>
          <a:ext cx="12927229" cy="697803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84</xdr:row>
      <xdr:rowOff>0</xdr:rowOff>
    </xdr:from>
    <xdr:to>
      <xdr:col>42</xdr:col>
      <xdr:colOff>601539</xdr:colOff>
      <xdr:row>124</xdr:row>
      <xdr:rowOff>54690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8611342-D20F-45E2-9D14-5BF369010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68717" y="14869115"/>
          <a:ext cx="12908176" cy="7135221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126</xdr:row>
      <xdr:rowOff>0</xdr:rowOff>
    </xdr:from>
    <xdr:to>
      <xdr:col>42</xdr:col>
      <xdr:colOff>587250</xdr:colOff>
      <xdr:row>166</xdr:row>
      <xdr:rowOff>92795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252BB669-0DFC-49E9-9186-56CF7428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368717" y="22303673"/>
          <a:ext cx="12893887" cy="717332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168</xdr:row>
      <xdr:rowOff>0</xdr:rowOff>
    </xdr:from>
    <xdr:to>
      <xdr:col>42</xdr:col>
      <xdr:colOff>611066</xdr:colOff>
      <xdr:row>208</xdr:row>
      <xdr:rowOff>102321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78BF07B5-7C74-4950-9695-ABDBBBBB8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68717" y="29738230"/>
          <a:ext cx="12917703" cy="718285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210</xdr:row>
      <xdr:rowOff>0</xdr:rowOff>
    </xdr:from>
    <xdr:to>
      <xdr:col>38</xdr:col>
      <xdr:colOff>151</xdr:colOff>
      <xdr:row>250</xdr:row>
      <xdr:rowOff>64216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36308A3-BD1D-42DA-B6A2-576DA62AB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368717" y="37172788"/>
          <a:ext cx="9845461" cy="7144747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252</xdr:row>
      <xdr:rowOff>0</xdr:rowOff>
    </xdr:from>
    <xdr:to>
      <xdr:col>36</xdr:col>
      <xdr:colOff>125761</xdr:colOff>
      <xdr:row>291</xdr:row>
      <xdr:rowOff>107860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77791A0-9754-4F1C-959E-3E736FF17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368717" y="44607345"/>
          <a:ext cx="8740407" cy="7011378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293</xdr:row>
      <xdr:rowOff>0</xdr:rowOff>
    </xdr:from>
    <xdr:to>
      <xdr:col>42</xdr:col>
      <xdr:colOff>568197</xdr:colOff>
      <xdr:row>332</xdr:row>
      <xdr:rowOff>64992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3290FB2-0852-48D0-9E64-B2A1C6448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368717" y="51864889"/>
          <a:ext cx="12874834" cy="6968510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334</xdr:row>
      <xdr:rowOff>0</xdr:rowOff>
    </xdr:from>
    <xdr:to>
      <xdr:col>41</xdr:col>
      <xdr:colOff>388081</xdr:colOff>
      <xdr:row>372</xdr:row>
      <xdr:rowOff>175322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C340E3F-4C3D-4F17-820E-C9595D89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3368717" y="59122434"/>
          <a:ext cx="12079386" cy="6901826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374</xdr:row>
      <xdr:rowOff>0</xdr:rowOff>
    </xdr:from>
    <xdr:to>
      <xdr:col>42</xdr:col>
      <xdr:colOff>534855</xdr:colOff>
      <xdr:row>413</xdr:row>
      <xdr:rowOff>17361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71900309-E96F-4BD0-A9CC-54F0A850A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368717" y="66202965"/>
          <a:ext cx="12841492" cy="6920878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414</xdr:row>
      <xdr:rowOff>0</xdr:rowOff>
    </xdr:from>
    <xdr:to>
      <xdr:col>42</xdr:col>
      <xdr:colOff>453881</xdr:colOff>
      <xdr:row>453</xdr:row>
      <xdr:rowOff>79282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4DB82D9-A16A-4B2B-9273-5B0AF3BDE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368717" y="73283496"/>
          <a:ext cx="12760518" cy="6982799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455</xdr:row>
      <xdr:rowOff>0</xdr:rowOff>
    </xdr:from>
    <xdr:to>
      <xdr:col>42</xdr:col>
      <xdr:colOff>606303</xdr:colOff>
      <xdr:row>494</xdr:row>
      <xdr:rowOff>55466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997B423B-5172-4920-BCB7-4006A8EF4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3368717" y="80541040"/>
          <a:ext cx="12912940" cy="6958984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496</xdr:row>
      <xdr:rowOff>0</xdr:rowOff>
    </xdr:from>
    <xdr:to>
      <xdr:col>42</xdr:col>
      <xdr:colOff>553908</xdr:colOff>
      <xdr:row>535</xdr:row>
      <xdr:rowOff>45939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1839B28F-CDEC-4B59-A5CE-D02EA4BF4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368717" y="87798584"/>
          <a:ext cx="12860545" cy="6949457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537</xdr:row>
      <xdr:rowOff>0</xdr:rowOff>
    </xdr:from>
    <xdr:to>
      <xdr:col>39</xdr:col>
      <xdr:colOff>394611</xdr:colOff>
      <xdr:row>576</xdr:row>
      <xdr:rowOff>41176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159687AF-49C4-4524-A236-61EB2A2A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368717" y="95056128"/>
          <a:ext cx="10855252" cy="6944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9CE74-ACA8-49C9-8745-FEBD840F7BE7}">
  <dimension ref="A1:R64"/>
  <sheetViews>
    <sheetView tabSelected="1" zoomScaleNormal="100" workbookViewId="0">
      <pane xSplit="1" ySplit="8" topLeftCell="B30" activePane="bottomRight" state="frozen"/>
      <selection pane="topRight" activeCell="B1" sqref="B1"/>
      <selection pane="bottomLeft" activeCell="A9" sqref="A9"/>
      <selection pane="bottomRight" activeCell="K59" sqref="K59"/>
    </sheetView>
  </sheetViews>
  <sheetFormatPr defaultRowHeight="17.649999999999999" x14ac:dyDescent="0.7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18" x14ac:dyDescent="0.7">
      <c r="A1" s="1" t="s">
        <v>0</v>
      </c>
      <c r="C1" t="s">
        <v>1</v>
      </c>
    </row>
    <row r="2" spans="1:18" x14ac:dyDescent="0.7">
      <c r="A2" s="1" t="s">
        <v>2</v>
      </c>
      <c r="C2" t="s">
        <v>3</v>
      </c>
    </row>
    <row r="3" spans="1:18" x14ac:dyDescent="0.7">
      <c r="A3" s="1" t="s">
        <v>4</v>
      </c>
      <c r="C3" s="2">
        <v>100000</v>
      </c>
    </row>
    <row r="4" spans="1:18" x14ac:dyDescent="0.7">
      <c r="A4" s="1" t="s">
        <v>5</v>
      </c>
      <c r="C4" s="2" t="s">
        <v>6</v>
      </c>
    </row>
    <row r="5" spans="1:18" ht="18" thickBot="1" x14ac:dyDescent="0.75">
      <c r="A5" s="1" t="s">
        <v>7</v>
      </c>
      <c r="C5" s="2" t="s">
        <v>8</v>
      </c>
    </row>
    <row r="6" spans="1:18" ht="18" thickBot="1" x14ac:dyDescent="0.75">
      <c r="A6" s="3" t="s">
        <v>9</v>
      </c>
      <c r="B6" s="3" t="s">
        <v>10</v>
      </c>
      <c r="C6" s="3" t="s">
        <v>10</v>
      </c>
      <c r="D6" s="4" t="s">
        <v>11</v>
      </c>
      <c r="E6" s="5"/>
      <c r="F6" s="6"/>
      <c r="G6" s="7" t="s">
        <v>12</v>
      </c>
      <c r="H6" s="8"/>
      <c r="I6" s="9"/>
      <c r="J6" s="7" t="s">
        <v>13</v>
      </c>
      <c r="K6" s="8"/>
      <c r="L6" s="9"/>
      <c r="M6" s="7" t="s">
        <v>14</v>
      </c>
      <c r="N6" s="8"/>
      <c r="O6" s="9"/>
    </row>
    <row r="7" spans="1:18" ht="18" thickBot="1" x14ac:dyDescent="0.75">
      <c r="A7" s="10"/>
      <c r="B7" s="10" t="s">
        <v>15</v>
      </c>
      <c r="C7" s="11" t="s">
        <v>16</v>
      </c>
      <c r="D7" s="12">
        <v>1.27</v>
      </c>
      <c r="E7" s="13">
        <v>1.5</v>
      </c>
      <c r="F7" s="14">
        <v>2</v>
      </c>
      <c r="G7" s="12">
        <v>1.27</v>
      </c>
      <c r="H7" s="13">
        <v>1.5</v>
      </c>
      <c r="I7" s="14">
        <v>2</v>
      </c>
      <c r="J7" s="12">
        <v>1.27</v>
      </c>
      <c r="K7" s="13">
        <v>1.5</v>
      </c>
      <c r="L7" s="14">
        <v>2</v>
      </c>
      <c r="M7" s="12">
        <v>1.27</v>
      </c>
      <c r="N7" s="13">
        <v>1.5</v>
      </c>
      <c r="O7" s="14">
        <v>2</v>
      </c>
    </row>
    <row r="8" spans="1:18" ht="18" thickBot="1" x14ac:dyDescent="0.75">
      <c r="A8" s="15" t="s">
        <v>17</v>
      </c>
      <c r="B8" s="16"/>
      <c r="C8" s="17"/>
      <c r="D8" s="18"/>
      <c r="E8" s="19"/>
      <c r="F8" s="20"/>
      <c r="G8" s="21">
        <f>C3</f>
        <v>100000</v>
      </c>
      <c r="H8" s="22">
        <f>C3</f>
        <v>100000</v>
      </c>
      <c r="I8" s="23">
        <f>C3</f>
        <v>100000</v>
      </c>
      <c r="J8" s="24" t="s">
        <v>13</v>
      </c>
      <c r="K8" s="25"/>
      <c r="L8" s="26"/>
      <c r="M8" s="24"/>
      <c r="N8" s="25"/>
      <c r="O8" s="26"/>
    </row>
    <row r="9" spans="1:18" x14ac:dyDescent="0.7">
      <c r="A9" s="27">
        <v>1</v>
      </c>
      <c r="B9" s="28">
        <v>43952</v>
      </c>
      <c r="C9" s="29">
        <v>1</v>
      </c>
      <c r="D9" s="30">
        <v>1.27</v>
      </c>
      <c r="E9" s="30">
        <v>1.5</v>
      </c>
      <c r="F9" s="31">
        <v>-1</v>
      </c>
      <c r="G9" s="32">
        <f t="shared" ref="G9:I40" si="0">IF(D9="","",G8+M9)</f>
        <v>103810</v>
      </c>
      <c r="H9" s="32">
        <f t="shared" si="0"/>
        <v>104500</v>
      </c>
      <c r="I9" s="32">
        <f t="shared" si="0"/>
        <v>97000</v>
      </c>
      <c r="J9" s="33">
        <f>IF(G8="","",G8*0.03)</f>
        <v>3000</v>
      </c>
      <c r="K9" s="34">
        <f>IF(H8="","",H8*0.03)</f>
        <v>3000</v>
      </c>
      <c r="L9" s="35">
        <f>IF(I8="","",I8*0.03)</f>
        <v>3000</v>
      </c>
      <c r="M9" s="33">
        <f t="shared" ref="M9:O40" si="1">IF(D9="","",J9*D9)</f>
        <v>3810</v>
      </c>
      <c r="N9" s="34">
        <f t="shared" si="1"/>
        <v>4500</v>
      </c>
      <c r="O9" s="35">
        <f t="shared" si="1"/>
        <v>-3000</v>
      </c>
      <c r="P9" s="32"/>
      <c r="Q9" s="32"/>
      <c r="R9" s="32"/>
    </row>
    <row r="10" spans="1:18" x14ac:dyDescent="0.7">
      <c r="A10" s="27">
        <v>2</v>
      </c>
      <c r="B10" s="36">
        <v>43952</v>
      </c>
      <c r="C10" s="37">
        <v>2</v>
      </c>
      <c r="D10" s="38">
        <v>-1</v>
      </c>
      <c r="E10" s="39">
        <v>-1</v>
      </c>
      <c r="F10" s="40">
        <v>-1</v>
      </c>
      <c r="G10" s="32">
        <f t="shared" si="0"/>
        <v>100695.7</v>
      </c>
      <c r="H10" s="32">
        <f t="shared" si="0"/>
        <v>101365</v>
      </c>
      <c r="I10" s="32">
        <f t="shared" si="0"/>
        <v>94090</v>
      </c>
      <c r="J10" s="41">
        <f t="shared" ref="J10:L25" si="2">IF(G9="","",G9*0.03)</f>
        <v>3114.2999999999997</v>
      </c>
      <c r="K10" s="42">
        <f t="shared" si="2"/>
        <v>3135</v>
      </c>
      <c r="L10" s="43">
        <f t="shared" si="2"/>
        <v>2910</v>
      </c>
      <c r="M10" s="41">
        <f t="shared" si="1"/>
        <v>-3114.2999999999997</v>
      </c>
      <c r="N10" s="42">
        <f t="shared" si="1"/>
        <v>-3135</v>
      </c>
      <c r="O10" s="43">
        <f t="shared" si="1"/>
        <v>-2910</v>
      </c>
      <c r="P10" s="32"/>
      <c r="Q10" s="32"/>
      <c r="R10" s="32"/>
    </row>
    <row r="11" spans="1:18" x14ac:dyDescent="0.7">
      <c r="A11" s="27">
        <v>3</v>
      </c>
      <c r="B11" s="36">
        <v>43956</v>
      </c>
      <c r="C11" s="37">
        <v>2</v>
      </c>
      <c r="D11" s="38">
        <v>-1</v>
      </c>
      <c r="E11" s="39">
        <v>-1</v>
      </c>
      <c r="F11" s="40">
        <v>-1</v>
      </c>
      <c r="G11" s="32">
        <f t="shared" si="0"/>
        <v>97674.828999999998</v>
      </c>
      <c r="H11" s="32">
        <f t="shared" si="0"/>
        <v>98324.05</v>
      </c>
      <c r="I11" s="32">
        <f t="shared" si="0"/>
        <v>91267.3</v>
      </c>
      <c r="J11" s="41">
        <f t="shared" si="2"/>
        <v>3020.8709999999996</v>
      </c>
      <c r="K11" s="42">
        <f t="shared" si="2"/>
        <v>3040.95</v>
      </c>
      <c r="L11" s="43">
        <f t="shared" si="2"/>
        <v>2822.7</v>
      </c>
      <c r="M11" s="41">
        <f t="shared" si="1"/>
        <v>-3020.8709999999996</v>
      </c>
      <c r="N11" s="42">
        <f t="shared" si="1"/>
        <v>-3040.95</v>
      </c>
      <c r="O11" s="43">
        <f t="shared" si="1"/>
        <v>-2822.7</v>
      </c>
      <c r="P11" s="32"/>
      <c r="Q11" s="32"/>
      <c r="R11" s="32"/>
    </row>
    <row r="12" spans="1:18" x14ac:dyDescent="0.7">
      <c r="A12" s="27">
        <v>4</v>
      </c>
      <c r="B12" s="36">
        <v>43957</v>
      </c>
      <c r="C12" s="37">
        <v>2</v>
      </c>
      <c r="D12" s="38">
        <v>1.27</v>
      </c>
      <c r="E12" s="39">
        <v>1.5</v>
      </c>
      <c r="F12" s="40">
        <v>2</v>
      </c>
      <c r="G12" s="32">
        <f t="shared" si="0"/>
        <v>101396.23998489999</v>
      </c>
      <c r="H12" s="32">
        <f t="shared" si="0"/>
        <v>102748.63225000001</v>
      </c>
      <c r="I12" s="32">
        <f t="shared" si="0"/>
        <v>96743.338000000003</v>
      </c>
      <c r="J12" s="41">
        <f t="shared" si="2"/>
        <v>2930.24487</v>
      </c>
      <c r="K12" s="42">
        <f t="shared" si="2"/>
        <v>2949.7215000000001</v>
      </c>
      <c r="L12" s="43">
        <f t="shared" si="2"/>
        <v>2738.0189999999998</v>
      </c>
      <c r="M12" s="41">
        <f t="shared" si="1"/>
        <v>3721.4109849000001</v>
      </c>
      <c r="N12" s="42">
        <f t="shared" si="1"/>
        <v>4424.5822500000004</v>
      </c>
      <c r="O12" s="43">
        <f t="shared" si="1"/>
        <v>5476.0379999999996</v>
      </c>
      <c r="P12" s="32"/>
      <c r="Q12" s="32"/>
      <c r="R12" s="32"/>
    </row>
    <row r="13" spans="1:18" s="51" customFormat="1" x14ac:dyDescent="0.7">
      <c r="A13" s="44">
        <v>5</v>
      </c>
      <c r="B13" s="45">
        <v>43964</v>
      </c>
      <c r="C13" s="46">
        <v>2</v>
      </c>
      <c r="D13" s="38">
        <v>1.27</v>
      </c>
      <c r="E13" s="39">
        <v>1.5</v>
      </c>
      <c r="F13" s="40">
        <v>2</v>
      </c>
      <c r="G13" s="47">
        <f t="shared" si="0"/>
        <v>105259.43672832468</v>
      </c>
      <c r="H13" s="47">
        <f t="shared" si="0"/>
        <v>107372.32070125001</v>
      </c>
      <c r="I13" s="47">
        <f t="shared" si="0"/>
        <v>102547.93828</v>
      </c>
      <c r="J13" s="48">
        <f t="shared" si="2"/>
        <v>3041.8871995469995</v>
      </c>
      <c r="K13" s="49">
        <f t="shared" si="2"/>
        <v>3082.4589675000002</v>
      </c>
      <c r="L13" s="50">
        <f t="shared" si="2"/>
        <v>2902.3001399999998</v>
      </c>
      <c r="M13" s="48">
        <f t="shared" si="1"/>
        <v>3863.1967434246894</v>
      </c>
      <c r="N13" s="49">
        <f t="shared" si="1"/>
        <v>4623.6884512500001</v>
      </c>
      <c r="O13" s="50">
        <f t="shared" si="1"/>
        <v>5804.6002799999997</v>
      </c>
      <c r="P13" s="47"/>
      <c r="Q13" s="47"/>
      <c r="R13" s="47"/>
    </row>
    <row r="14" spans="1:18" x14ac:dyDescent="0.7">
      <c r="A14" s="27">
        <v>6</v>
      </c>
      <c r="B14" s="36">
        <v>43965</v>
      </c>
      <c r="C14" s="37">
        <v>2</v>
      </c>
      <c r="D14" s="38">
        <v>-1</v>
      </c>
      <c r="E14" s="39">
        <v>-1</v>
      </c>
      <c r="F14" s="40">
        <v>-1</v>
      </c>
      <c r="G14" s="32">
        <f t="shared" si="0"/>
        <v>102101.65362647494</v>
      </c>
      <c r="H14" s="32">
        <f t="shared" si="0"/>
        <v>104151.15108021251</v>
      </c>
      <c r="I14" s="32">
        <f t="shared" si="0"/>
        <v>99471.500131599998</v>
      </c>
      <c r="J14" s="41">
        <f t="shared" si="2"/>
        <v>3157.7831018497404</v>
      </c>
      <c r="K14" s="42">
        <f t="shared" si="2"/>
        <v>3221.1696210374998</v>
      </c>
      <c r="L14" s="43">
        <f t="shared" si="2"/>
        <v>3076.4381484</v>
      </c>
      <c r="M14" s="41">
        <f t="shared" si="1"/>
        <v>-3157.7831018497404</v>
      </c>
      <c r="N14" s="42">
        <f t="shared" si="1"/>
        <v>-3221.1696210374998</v>
      </c>
      <c r="O14" s="43">
        <f t="shared" si="1"/>
        <v>-3076.4381484</v>
      </c>
      <c r="P14" s="32"/>
      <c r="Q14" s="32"/>
      <c r="R14" s="32"/>
    </row>
    <row r="15" spans="1:18" x14ac:dyDescent="0.7">
      <c r="A15" s="27">
        <v>7</v>
      </c>
      <c r="B15" s="36">
        <v>43971</v>
      </c>
      <c r="C15" s="37">
        <v>2</v>
      </c>
      <c r="D15" s="38">
        <v>1.27</v>
      </c>
      <c r="E15" s="39">
        <v>1.5</v>
      </c>
      <c r="F15" s="40">
        <v>-1</v>
      </c>
      <c r="G15" s="32">
        <f t="shared" si="0"/>
        <v>105991.72662964364</v>
      </c>
      <c r="H15" s="32">
        <f t="shared" si="0"/>
        <v>108837.95287882208</v>
      </c>
      <c r="I15" s="32">
        <f t="shared" si="0"/>
        <v>96487.355127652001</v>
      </c>
      <c r="J15" s="41">
        <f t="shared" si="2"/>
        <v>3063.0496087942483</v>
      </c>
      <c r="K15" s="42">
        <f t="shared" si="2"/>
        <v>3124.5345324063751</v>
      </c>
      <c r="L15" s="43">
        <f t="shared" si="2"/>
        <v>2984.1450039479996</v>
      </c>
      <c r="M15" s="41">
        <f t="shared" si="1"/>
        <v>3890.0730031686953</v>
      </c>
      <c r="N15" s="42">
        <f t="shared" si="1"/>
        <v>4686.8017986095629</v>
      </c>
      <c r="O15" s="43">
        <f t="shared" si="1"/>
        <v>-2984.1450039479996</v>
      </c>
      <c r="P15" s="32"/>
      <c r="Q15" s="32"/>
      <c r="R15" s="32"/>
    </row>
    <row r="16" spans="1:18" x14ac:dyDescent="0.7">
      <c r="A16" s="27">
        <v>8</v>
      </c>
      <c r="B16" s="36">
        <v>43972</v>
      </c>
      <c r="C16" s="37">
        <v>1</v>
      </c>
      <c r="D16" s="38">
        <v>1.27</v>
      </c>
      <c r="E16" s="39">
        <v>1.5</v>
      </c>
      <c r="F16" s="40">
        <v>2</v>
      </c>
      <c r="G16" s="32">
        <f t="shared" si="0"/>
        <v>110030.01141423307</v>
      </c>
      <c r="H16" s="32">
        <f t="shared" si="0"/>
        <v>113735.66075836908</v>
      </c>
      <c r="I16" s="32">
        <f t="shared" si="0"/>
        <v>102276.59643531112</v>
      </c>
      <c r="J16" s="41">
        <f t="shared" si="2"/>
        <v>3179.7517988893092</v>
      </c>
      <c r="K16" s="42">
        <f t="shared" si="2"/>
        <v>3265.1385863646624</v>
      </c>
      <c r="L16" s="43">
        <f t="shared" si="2"/>
        <v>2894.6206538295601</v>
      </c>
      <c r="M16" s="41">
        <f t="shared" si="1"/>
        <v>4038.2847845894225</v>
      </c>
      <c r="N16" s="42">
        <f t="shared" si="1"/>
        <v>4897.7078795469934</v>
      </c>
      <c r="O16" s="43">
        <f t="shared" si="1"/>
        <v>5789.2413076591201</v>
      </c>
      <c r="P16" s="32"/>
      <c r="Q16" s="32"/>
      <c r="R16" s="32"/>
    </row>
    <row r="17" spans="1:18" x14ac:dyDescent="0.7">
      <c r="A17" s="27">
        <v>9</v>
      </c>
      <c r="B17" s="36">
        <v>43973</v>
      </c>
      <c r="C17" s="37">
        <v>2</v>
      </c>
      <c r="D17" s="38">
        <v>-1</v>
      </c>
      <c r="E17" s="39">
        <v>-1</v>
      </c>
      <c r="F17" s="40">
        <v>-1</v>
      </c>
      <c r="G17" s="32">
        <f t="shared" si="0"/>
        <v>106729.11107180608</v>
      </c>
      <c r="H17" s="32">
        <f t="shared" si="0"/>
        <v>110323.59093561801</v>
      </c>
      <c r="I17" s="32">
        <f t="shared" si="0"/>
        <v>99208.298542251781</v>
      </c>
      <c r="J17" s="41">
        <f t="shared" si="2"/>
        <v>3300.9003424269922</v>
      </c>
      <c r="K17" s="42">
        <f t="shared" si="2"/>
        <v>3412.069822751072</v>
      </c>
      <c r="L17" s="43">
        <f t="shared" si="2"/>
        <v>3068.2978930593335</v>
      </c>
      <c r="M17" s="41">
        <f t="shared" si="1"/>
        <v>-3300.9003424269922</v>
      </c>
      <c r="N17" s="42">
        <f t="shared" si="1"/>
        <v>-3412.069822751072</v>
      </c>
      <c r="O17" s="43">
        <f t="shared" si="1"/>
        <v>-3068.2978930593335</v>
      </c>
      <c r="P17" s="32"/>
      <c r="Q17" s="32"/>
      <c r="R17" s="32"/>
    </row>
    <row r="18" spans="1:18" x14ac:dyDescent="0.7">
      <c r="A18" s="27">
        <v>10</v>
      </c>
      <c r="B18" s="36">
        <v>43973</v>
      </c>
      <c r="C18" s="37">
        <v>1</v>
      </c>
      <c r="D18" s="38">
        <v>-1</v>
      </c>
      <c r="E18" s="39">
        <v>-1</v>
      </c>
      <c r="F18" s="40">
        <v>-1</v>
      </c>
      <c r="G18" s="32">
        <f t="shared" si="0"/>
        <v>103527.2377396519</v>
      </c>
      <c r="H18" s="32">
        <f t="shared" si="0"/>
        <v>107013.88320754947</v>
      </c>
      <c r="I18" s="32">
        <f t="shared" si="0"/>
        <v>96232.049585984234</v>
      </c>
      <c r="J18" s="41">
        <f t="shared" si="2"/>
        <v>3201.8733321541822</v>
      </c>
      <c r="K18" s="42">
        <f t="shared" si="2"/>
        <v>3309.7077280685398</v>
      </c>
      <c r="L18" s="43">
        <f t="shared" si="2"/>
        <v>2976.2489562675532</v>
      </c>
      <c r="M18" s="41">
        <f t="shared" si="1"/>
        <v>-3201.8733321541822</v>
      </c>
      <c r="N18" s="42">
        <f t="shared" si="1"/>
        <v>-3309.7077280685398</v>
      </c>
      <c r="O18" s="43">
        <f t="shared" si="1"/>
        <v>-2976.2489562675532</v>
      </c>
      <c r="P18" s="32" t="s">
        <v>18</v>
      </c>
      <c r="Q18" s="32"/>
      <c r="R18" s="32"/>
    </row>
    <row r="19" spans="1:18" x14ac:dyDescent="0.7">
      <c r="A19" s="27">
        <v>11</v>
      </c>
      <c r="B19" s="36">
        <v>43978</v>
      </c>
      <c r="C19" s="37">
        <v>2</v>
      </c>
      <c r="D19" s="38">
        <v>-1</v>
      </c>
      <c r="E19" s="39">
        <v>-1</v>
      </c>
      <c r="F19" s="40">
        <v>-1</v>
      </c>
      <c r="G19" s="32">
        <f t="shared" si="0"/>
        <v>100421.42060746235</v>
      </c>
      <c r="H19" s="32">
        <f t="shared" si="0"/>
        <v>103803.46671132298</v>
      </c>
      <c r="I19" s="32">
        <f t="shared" si="0"/>
        <v>93345.088098404711</v>
      </c>
      <c r="J19" s="41">
        <f t="shared" si="2"/>
        <v>3105.817132189557</v>
      </c>
      <c r="K19" s="42">
        <f t="shared" si="2"/>
        <v>3210.416496226484</v>
      </c>
      <c r="L19" s="43">
        <f t="shared" si="2"/>
        <v>2886.9614875795269</v>
      </c>
      <c r="M19" s="41">
        <f t="shared" si="1"/>
        <v>-3105.817132189557</v>
      </c>
      <c r="N19" s="42">
        <f t="shared" si="1"/>
        <v>-3210.416496226484</v>
      </c>
      <c r="O19" s="43">
        <f t="shared" si="1"/>
        <v>-2886.9614875795269</v>
      </c>
      <c r="P19" s="32" t="s">
        <v>19</v>
      </c>
      <c r="Q19" s="32"/>
      <c r="R19" s="32"/>
    </row>
    <row r="20" spans="1:18" x14ac:dyDescent="0.7">
      <c r="A20" s="44">
        <v>12</v>
      </c>
      <c r="B20" s="45">
        <v>43979.875</v>
      </c>
      <c r="C20" s="46">
        <v>2</v>
      </c>
      <c r="D20" s="52">
        <v>1.27</v>
      </c>
      <c r="E20" s="53">
        <v>1.5</v>
      </c>
      <c r="F20" s="54">
        <v>2</v>
      </c>
      <c r="G20" s="47">
        <f t="shared" si="0"/>
        <v>104247.47673260666</v>
      </c>
      <c r="H20" s="47">
        <f t="shared" si="0"/>
        <v>108474.62271333252</v>
      </c>
      <c r="I20" s="47">
        <f t="shared" si="0"/>
        <v>98945.793384309</v>
      </c>
      <c r="J20" s="48">
        <f t="shared" si="2"/>
        <v>3012.6426182238706</v>
      </c>
      <c r="K20" s="49">
        <f t="shared" si="2"/>
        <v>3114.1040013396891</v>
      </c>
      <c r="L20" s="50">
        <f t="shared" si="2"/>
        <v>2800.3526429521412</v>
      </c>
      <c r="M20" s="48">
        <f t="shared" si="1"/>
        <v>3826.056125144316</v>
      </c>
      <c r="N20" s="49">
        <f t="shared" si="1"/>
        <v>4671.1560020095339</v>
      </c>
      <c r="O20" s="50">
        <f t="shared" si="1"/>
        <v>5600.7052859042824</v>
      </c>
      <c r="P20" s="32"/>
      <c r="Q20" s="32"/>
      <c r="R20" s="32"/>
    </row>
    <row r="21" spans="1:18" x14ac:dyDescent="0.7">
      <c r="A21" s="27">
        <v>13</v>
      </c>
      <c r="B21" s="36">
        <v>43990.416666666664</v>
      </c>
      <c r="C21" s="37">
        <v>2</v>
      </c>
      <c r="D21" s="38">
        <v>1.27</v>
      </c>
      <c r="E21" s="39">
        <v>1.5</v>
      </c>
      <c r="F21" s="40">
        <v>2</v>
      </c>
      <c r="G21" s="32">
        <f t="shared" si="0"/>
        <v>108219.30559611898</v>
      </c>
      <c r="H21" s="32">
        <f t="shared" si="0"/>
        <v>113355.98073543247</v>
      </c>
      <c r="I21" s="32">
        <f t="shared" si="0"/>
        <v>104882.54098736754</v>
      </c>
      <c r="J21" s="41">
        <f t="shared" si="2"/>
        <v>3127.4243019781998</v>
      </c>
      <c r="K21" s="42">
        <f t="shared" si="2"/>
        <v>3254.2386813999751</v>
      </c>
      <c r="L21" s="43">
        <f t="shared" si="2"/>
        <v>2968.3738015292697</v>
      </c>
      <c r="M21" s="41">
        <f t="shared" si="1"/>
        <v>3971.8288635123135</v>
      </c>
      <c r="N21" s="42">
        <f t="shared" si="1"/>
        <v>4881.3580220999629</v>
      </c>
      <c r="O21" s="43">
        <f t="shared" si="1"/>
        <v>5936.7476030585394</v>
      </c>
      <c r="P21" s="32"/>
      <c r="Q21" s="32"/>
      <c r="R21" s="32"/>
    </row>
    <row r="22" spans="1:18" x14ac:dyDescent="0.7">
      <c r="A22" s="27">
        <v>14</v>
      </c>
      <c r="B22" s="36">
        <v>43992.625</v>
      </c>
      <c r="C22" s="37">
        <v>2</v>
      </c>
      <c r="D22" s="38">
        <v>-1</v>
      </c>
      <c r="E22" s="39">
        <v>-1</v>
      </c>
      <c r="F22" s="40">
        <v>-1</v>
      </c>
      <c r="G22" s="32">
        <f t="shared" si="0"/>
        <v>104972.72642823542</v>
      </c>
      <c r="H22" s="32">
        <f t="shared" si="0"/>
        <v>109955.30131336951</v>
      </c>
      <c r="I22" s="32">
        <f t="shared" si="0"/>
        <v>101736.06475774651</v>
      </c>
      <c r="J22" s="41">
        <f t="shared" si="2"/>
        <v>3246.5791678835694</v>
      </c>
      <c r="K22" s="42">
        <f t="shared" si="2"/>
        <v>3400.679422062974</v>
      </c>
      <c r="L22" s="43">
        <f t="shared" si="2"/>
        <v>3146.4762296210261</v>
      </c>
      <c r="M22" s="41">
        <f t="shared" si="1"/>
        <v>-3246.5791678835694</v>
      </c>
      <c r="N22" s="42">
        <f t="shared" si="1"/>
        <v>-3400.679422062974</v>
      </c>
      <c r="O22" s="43">
        <f t="shared" si="1"/>
        <v>-3146.4762296210261</v>
      </c>
      <c r="P22" s="32" t="s">
        <v>20</v>
      </c>
      <c r="Q22" s="32"/>
      <c r="R22" s="32"/>
    </row>
    <row r="23" spans="1:18" s="51" customFormat="1" x14ac:dyDescent="0.7">
      <c r="A23" s="44">
        <v>15</v>
      </c>
      <c r="B23" s="45">
        <v>43992.916666666664</v>
      </c>
      <c r="C23" s="46">
        <v>2</v>
      </c>
      <c r="D23" s="52">
        <v>1.27</v>
      </c>
      <c r="E23" s="53">
        <v>1.5</v>
      </c>
      <c r="F23" s="54">
        <v>-1</v>
      </c>
      <c r="G23" s="47">
        <f t="shared" si="0"/>
        <v>108972.18730515118</v>
      </c>
      <c r="H23" s="47">
        <f t="shared" si="0"/>
        <v>114903.28987247113</v>
      </c>
      <c r="I23" s="47">
        <f t="shared" si="0"/>
        <v>98683.982815014111</v>
      </c>
      <c r="J23" s="48">
        <f t="shared" si="2"/>
        <v>3149.1817928470623</v>
      </c>
      <c r="K23" s="49">
        <f t="shared" si="2"/>
        <v>3298.659039401085</v>
      </c>
      <c r="L23" s="50">
        <f t="shared" si="2"/>
        <v>3052.0819427323954</v>
      </c>
      <c r="M23" s="48">
        <f t="shared" si="1"/>
        <v>3999.4608769157689</v>
      </c>
      <c r="N23" s="49">
        <f t="shared" si="1"/>
        <v>4947.9885591016273</v>
      </c>
      <c r="O23" s="50">
        <f t="shared" si="1"/>
        <v>-3052.0819427323954</v>
      </c>
      <c r="P23" s="47"/>
      <c r="Q23" s="47"/>
      <c r="R23" s="47"/>
    </row>
    <row r="24" spans="1:18" x14ac:dyDescent="0.7">
      <c r="A24" s="27">
        <v>16</v>
      </c>
      <c r="B24" s="36">
        <v>43994.666666666664</v>
      </c>
      <c r="C24" s="37">
        <v>1</v>
      </c>
      <c r="D24" s="38">
        <v>-1</v>
      </c>
      <c r="E24" s="39">
        <v>-1</v>
      </c>
      <c r="F24" s="40">
        <v>-1</v>
      </c>
      <c r="G24" s="32">
        <f t="shared" si="0"/>
        <v>105703.02168599665</v>
      </c>
      <c r="H24" s="32">
        <f t="shared" si="0"/>
        <v>111456.191176297</v>
      </c>
      <c r="I24" s="32">
        <f t="shared" si="0"/>
        <v>95723.463330563682</v>
      </c>
      <c r="J24" s="41">
        <f t="shared" si="2"/>
        <v>3269.1656191545353</v>
      </c>
      <c r="K24" s="42">
        <f t="shared" si="2"/>
        <v>3447.0986961741337</v>
      </c>
      <c r="L24" s="43">
        <f t="shared" si="2"/>
        <v>2960.5194844504231</v>
      </c>
      <c r="M24" s="41">
        <f t="shared" si="1"/>
        <v>-3269.1656191545353</v>
      </c>
      <c r="N24" s="42">
        <f t="shared" si="1"/>
        <v>-3447.0986961741337</v>
      </c>
      <c r="O24" s="43">
        <f t="shared" si="1"/>
        <v>-2960.5194844504231</v>
      </c>
      <c r="P24" s="32" t="s">
        <v>21</v>
      </c>
      <c r="Q24" s="32"/>
      <c r="R24" s="32"/>
    </row>
    <row r="25" spans="1:18" x14ac:dyDescent="0.7">
      <c r="A25" s="27">
        <v>17</v>
      </c>
      <c r="B25" s="36">
        <v>43998.708333333336</v>
      </c>
      <c r="C25" s="37">
        <v>2</v>
      </c>
      <c r="D25" s="38">
        <v>1.27</v>
      </c>
      <c r="E25" s="39">
        <v>1.5</v>
      </c>
      <c r="F25" s="40">
        <v>2</v>
      </c>
      <c r="G25" s="32">
        <f t="shared" si="0"/>
        <v>109730.30681223312</v>
      </c>
      <c r="H25" s="32">
        <f t="shared" si="0"/>
        <v>116471.71977923036</v>
      </c>
      <c r="I25" s="32">
        <f t="shared" si="0"/>
        <v>101466.8711303975</v>
      </c>
      <c r="J25" s="41">
        <f t="shared" si="2"/>
        <v>3171.0906505798994</v>
      </c>
      <c r="K25" s="42">
        <f t="shared" si="2"/>
        <v>3343.6857352889097</v>
      </c>
      <c r="L25" s="43">
        <f t="shared" si="2"/>
        <v>2871.7038999169104</v>
      </c>
      <c r="M25" s="41">
        <f t="shared" si="1"/>
        <v>4027.2851262364725</v>
      </c>
      <c r="N25" s="42">
        <f t="shared" si="1"/>
        <v>5015.5286029333647</v>
      </c>
      <c r="O25" s="43">
        <f t="shared" si="1"/>
        <v>5743.4077998338207</v>
      </c>
      <c r="P25" s="32"/>
      <c r="Q25" s="32"/>
      <c r="R25" s="32"/>
    </row>
    <row r="26" spans="1:18" x14ac:dyDescent="0.7">
      <c r="A26" s="27">
        <v>18</v>
      </c>
      <c r="B26" s="36">
        <v>44000.708333333336</v>
      </c>
      <c r="C26" s="37">
        <v>2</v>
      </c>
      <c r="D26" s="52">
        <v>-1</v>
      </c>
      <c r="E26" s="53">
        <v>-1</v>
      </c>
      <c r="F26" s="54">
        <v>-1</v>
      </c>
      <c r="G26" s="32">
        <f t="shared" si="0"/>
        <v>106438.39760786612</v>
      </c>
      <c r="H26" s="32">
        <f t="shared" si="0"/>
        <v>112977.56818585345</v>
      </c>
      <c r="I26" s="32">
        <f t="shared" si="0"/>
        <v>98422.864996485572</v>
      </c>
      <c r="J26" s="41">
        <f t="shared" ref="J26:L58" si="3">IF(G25="","",G25*0.03)</f>
        <v>3291.9092043669934</v>
      </c>
      <c r="K26" s="42">
        <f t="shared" si="3"/>
        <v>3494.1515933769106</v>
      </c>
      <c r="L26" s="43">
        <f t="shared" si="3"/>
        <v>3044.0061339119247</v>
      </c>
      <c r="M26" s="41">
        <f t="shared" si="1"/>
        <v>-3291.9092043669934</v>
      </c>
      <c r="N26" s="42">
        <f t="shared" si="1"/>
        <v>-3494.1515933769106</v>
      </c>
      <c r="O26" s="43">
        <f t="shared" si="1"/>
        <v>-3044.0061339119247</v>
      </c>
      <c r="P26" s="32" t="s">
        <v>22</v>
      </c>
      <c r="Q26" s="32"/>
      <c r="R26" s="32"/>
    </row>
    <row r="27" spans="1:18" x14ac:dyDescent="0.7">
      <c r="A27" s="27">
        <v>19</v>
      </c>
      <c r="B27" s="36">
        <v>44005.166666666664</v>
      </c>
      <c r="C27" s="37">
        <v>1</v>
      </c>
      <c r="D27" s="38">
        <v>-1</v>
      </c>
      <c r="E27" s="39">
        <v>-1</v>
      </c>
      <c r="F27" s="40">
        <v>-1</v>
      </c>
      <c r="G27" s="32">
        <f t="shared" si="0"/>
        <v>103245.24567963014</v>
      </c>
      <c r="H27" s="32">
        <f t="shared" si="0"/>
        <v>109588.24114027785</v>
      </c>
      <c r="I27" s="32">
        <f t="shared" si="0"/>
        <v>95470.179046591002</v>
      </c>
      <c r="J27" s="41">
        <f t="shared" si="3"/>
        <v>3193.1519282359836</v>
      </c>
      <c r="K27" s="42">
        <f t="shared" si="3"/>
        <v>3389.3270455756033</v>
      </c>
      <c r="L27" s="43">
        <f t="shared" si="3"/>
        <v>2952.6859498945669</v>
      </c>
      <c r="M27" s="41">
        <f t="shared" si="1"/>
        <v>-3193.1519282359836</v>
      </c>
      <c r="N27" s="42">
        <f t="shared" si="1"/>
        <v>-3389.3270455756033</v>
      </c>
      <c r="O27" s="43">
        <f t="shared" si="1"/>
        <v>-2952.6859498945669</v>
      </c>
      <c r="P27" s="32" t="s">
        <v>23</v>
      </c>
      <c r="Q27" s="32"/>
      <c r="R27" s="32"/>
    </row>
    <row r="28" spans="1:18" x14ac:dyDescent="0.7">
      <c r="A28" s="27">
        <v>20</v>
      </c>
      <c r="B28" s="36">
        <v>44013</v>
      </c>
      <c r="C28" s="37">
        <v>1</v>
      </c>
      <c r="D28" s="52">
        <v>1.27</v>
      </c>
      <c r="E28" s="53">
        <v>1.5</v>
      </c>
      <c r="F28" s="54">
        <v>-1</v>
      </c>
      <c r="G28" s="32">
        <f t="shared" si="0"/>
        <v>107178.88954002404</v>
      </c>
      <c r="H28" s="32">
        <f t="shared" si="0"/>
        <v>114519.71199159036</v>
      </c>
      <c r="I28" s="32">
        <f t="shared" si="0"/>
        <v>92606.073675193271</v>
      </c>
      <c r="J28" s="41">
        <f t="shared" si="3"/>
        <v>3097.3573703889042</v>
      </c>
      <c r="K28" s="42">
        <f t="shared" si="3"/>
        <v>3287.6472342083352</v>
      </c>
      <c r="L28" s="43">
        <f t="shared" si="3"/>
        <v>2864.1053713977299</v>
      </c>
      <c r="M28" s="41">
        <f t="shared" si="1"/>
        <v>3933.6438603939082</v>
      </c>
      <c r="N28" s="42">
        <f t="shared" si="1"/>
        <v>4931.4708513125024</v>
      </c>
      <c r="O28" s="43">
        <f t="shared" si="1"/>
        <v>-2864.1053713977299</v>
      </c>
      <c r="P28" s="32"/>
      <c r="Q28" s="32"/>
      <c r="R28" s="32"/>
    </row>
    <row r="29" spans="1:18" x14ac:dyDescent="0.7">
      <c r="A29" s="27">
        <v>21</v>
      </c>
      <c r="B29" s="36">
        <v>44021.083333333336</v>
      </c>
      <c r="C29" s="37">
        <v>2</v>
      </c>
      <c r="D29" s="52">
        <v>1.27</v>
      </c>
      <c r="E29" s="53">
        <v>1.5</v>
      </c>
      <c r="F29" s="54">
        <v>-1</v>
      </c>
      <c r="G29" s="32">
        <f t="shared" si="0"/>
        <v>111262.40523149895</v>
      </c>
      <c r="H29" s="32">
        <f t="shared" si="0"/>
        <v>119673.09903121192</v>
      </c>
      <c r="I29" s="32">
        <f t="shared" si="0"/>
        <v>89827.891464937478</v>
      </c>
      <c r="J29" s="41">
        <f t="shared" si="3"/>
        <v>3215.3666862007212</v>
      </c>
      <c r="K29" s="42">
        <f t="shared" si="3"/>
        <v>3435.5913597477106</v>
      </c>
      <c r="L29" s="43">
        <f t="shared" si="3"/>
        <v>2778.1822102557981</v>
      </c>
      <c r="M29" s="41">
        <f t="shared" si="1"/>
        <v>4083.5156914749159</v>
      </c>
      <c r="N29" s="42">
        <f t="shared" si="1"/>
        <v>5153.3870396215661</v>
      </c>
      <c r="O29" s="43">
        <f t="shared" si="1"/>
        <v>-2778.1822102557981</v>
      </c>
      <c r="P29" s="32"/>
      <c r="Q29" s="32"/>
      <c r="R29" s="32"/>
    </row>
    <row r="30" spans="1:18" x14ac:dyDescent="0.7">
      <c r="A30" s="27">
        <v>22</v>
      </c>
      <c r="B30" s="36">
        <v>44028.375</v>
      </c>
      <c r="C30" s="37">
        <v>1</v>
      </c>
      <c r="D30" s="38">
        <v>1.27</v>
      </c>
      <c r="E30" s="39">
        <v>1.5</v>
      </c>
      <c r="F30" s="40">
        <v>2</v>
      </c>
      <c r="G30" s="32">
        <f t="shared" si="0"/>
        <v>115501.50287081907</v>
      </c>
      <c r="H30" s="32">
        <f t="shared" si="0"/>
        <v>125058.38848761647</v>
      </c>
      <c r="I30" s="32">
        <f t="shared" si="0"/>
        <v>95217.564952833724</v>
      </c>
      <c r="J30" s="41">
        <f t="shared" si="3"/>
        <v>3337.8721569449685</v>
      </c>
      <c r="K30" s="42">
        <f t="shared" si="3"/>
        <v>3590.1929709363576</v>
      </c>
      <c r="L30" s="43">
        <f t="shared" si="3"/>
        <v>2694.8367439481244</v>
      </c>
      <c r="M30" s="41">
        <f t="shared" si="1"/>
        <v>4239.0976393201099</v>
      </c>
      <c r="N30" s="42">
        <f t="shared" si="1"/>
        <v>5385.2894564045364</v>
      </c>
      <c r="O30" s="43">
        <f t="shared" si="1"/>
        <v>5389.6734878962488</v>
      </c>
      <c r="P30" s="32"/>
      <c r="Q30" s="32"/>
      <c r="R30" s="32"/>
    </row>
    <row r="31" spans="1:18" x14ac:dyDescent="0.7">
      <c r="A31" s="27">
        <v>23</v>
      </c>
      <c r="B31" s="36">
        <v>44034.541666666664</v>
      </c>
      <c r="C31" s="37">
        <v>1</v>
      </c>
      <c r="D31" s="38">
        <v>1.27</v>
      </c>
      <c r="E31" s="39">
        <v>1.5</v>
      </c>
      <c r="F31" s="40">
        <v>2</v>
      </c>
      <c r="G31" s="32">
        <f t="shared" si="0"/>
        <v>119902.11013019727</v>
      </c>
      <c r="H31" s="32">
        <f t="shared" si="0"/>
        <v>130686.0159695592</v>
      </c>
      <c r="I31" s="32">
        <f t="shared" si="0"/>
        <v>100930.61885000375</v>
      </c>
      <c r="J31" s="41">
        <f t="shared" si="3"/>
        <v>3465.0450861245718</v>
      </c>
      <c r="K31" s="42">
        <f t="shared" si="3"/>
        <v>3751.7516546284937</v>
      </c>
      <c r="L31" s="43">
        <f t="shared" si="3"/>
        <v>2856.5269485850117</v>
      </c>
      <c r="M31" s="41">
        <f t="shared" si="1"/>
        <v>4400.6072593782064</v>
      </c>
      <c r="N31" s="42">
        <f t="shared" si="1"/>
        <v>5627.6274819427408</v>
      </c>
      <c r="O31" s="43">
        <f t="shared" si="1"/>
        <v>5713.0538971700234</v>
      </c>
      <c r="P31" s="32"/>
      <c r="Q31" s="32"/>
      <c r="R31" s="32"/>
    </row>
    <row r="32" spans="1:18" x14ac:dyDescent="0.7">
      <c r="A32" s="27">
        <v>24</v>
      </c>
      <c r="B32" s="45">
        <v>44040.875</v>
      </c>
      <c r="C32" s="46">
        <v>2</v>
      </c>
      <c r="D32" s="52">
        <v>-1</v>
      </c>
      <c r="E32" s="53">
        <v>-1</v>
      </c>
      <c r="F32" s="54">
        <v>-1</v>
      </c>
      <c r="G32" s="47">
        <f t="shared" si="0"/>
        <v>116305.04682629135</v>
      </c>
      <c r="H32" s="47">
        <f t="shared" si="0"/>
        <v>126765.43549047243</v>
      </c>
      <c r="I32" s="47">
        <f t="shared" si="0"/>
        <v>97902.700284503648</v>
      </c>
      <c r="J32" s="48">
        <f t="shared" si="3"/>
        <v>3597.063303905918</v>
      </c>
      <c r="K32" s="49">
        <f t="shared" si="3"/>
        <v>3920.580479086776</v>
      </c>
      <c r="L32" s="50">
        <f t="shared" si="3"/>
        <v>3027.9185655001124</v>
      </c>
      <c r="M32" s="48">
        <f t="shared" si="1"/>
        <v>-3597.063303905918</v>
      </c>
      <c r="N32" s="49">
        <f t="shared" si="1"/>
        <v>-3920.580479086776</v>
      </c>
      <c r="O32" s="50">
        <f t="shared" si="1"/>
        <v>-3027.9185655001124</v>
      </c>
      <c r="P32" s="32"/>
      <c r="Q32" s="32"/>
      <c r="R32" s="32"/>
    </row>
    <row r="33" spans="1:18" x14ac:dyDescent="0.7">
      <c r="A33" s="27">
        <v>25</v>
      </c>
      <c r="B33" s="36">
        <v>44048.125</v>
      </c>
      <c r="C33" s="37">
        <v>2</v>
      </c>
      <c r="D33" s="38">
        <v>-1</v>
      </c>
      <c r="E33" s="39">
        <v>-1</v>
      </c>
      <c r="F33" s="40">
        <v>-1</v>
      </c>
      <c r="G33" s="32">
        <f t="shared" si="0"/>
        <v>112815.8954215026</v>
      </c>
      <c r="H33" s="32">
        <f t="shared" si="0"/>
        <v>122962.47242575826</v>
      </c>
      <c r="I33" s="32">
        <f t="shared" si="0"/>
        <v>94965.619275968536</v>
      </c>
      <c r="J33" s="41">
        <f t="shared" si="3"/>
        <v>3489.1514047887404</v>
      </c>
      <c r="K33" s="42">
        <f t="shared" si="3"/>
        <v>3802.963064714173</v>
      </c>
      <c r="L33" s="43">
        <f t="shared" si="3"/>
        <v>2937.0810085351095</v>
      </c>
      <c r="M33" s="41">
        <f t="shared" si="1"/>
        <v>-3489.1514047887404</v>
      </c>
      <c r="N33" s="42">
        <f t="shared" si="1"/>
        <v>-3802.963064714173</v>
      </c>
      <c r="O33" s="43">
        <f t="shared" si="1"/>
        <v>-2937.0810085351095</v>
      </c>
      <c r="P33" s="32"/>
      <c r="Q33" s="32"/>
      <c r="R33" s="32"/>
    </row>
    <row r="34" spans="1:18" x14ac:dyDescent="0.7">
      <c r="A34" s="27">
        <v>26</v>
      </c>
      <c r="B34" s="36">
        <v>44050.416666666664</v>
      </c>
      <c r="C34" s="37">
        <v>1</v>
      </c>
      <c r="D34" s="38">
        <v>1.27</v>
      </c>
      <c r="E34" s="39">
        <v>1.5</v>
      </c>
      <c r="F34" s="40">
        <v>2</v>
      </c>
      <c r="G34" s="32">
        <f t="shared" si="0"/>
        <v>117114.18103706185</v>
      </c>
      <c r="H34" s="32">
        <f t="shared" si="0"/>
        <v>128495.78368491738</v>
      </c>
      <c r="I34" s="32">
        <f t="shared" si="0"/>
        <v>100663.55643252665</v>
      </c>
      <c r="J34" s="41">
        <f t="shared" si="3"/>
        <v>3384.4768626450777</v>
      </c>
      <c r="K34" s="42">
        <f t="shared" si="3"/>
        <v>3688.8741727727474</v>
      </c>
      <c r="L34" s="43">
        <f t="shared" si="3"/>
        <v>2848.9685782790561</v>
      </c>
      <c r="M34" s="41">
        <f t="shared" si="1"/>
        <v>4298.285615559249</v>
      </c>
      <c r="N34" s="42">
        <f t="shared" si="1"/>
        <v>5533.3112591591216</v>
      </c>
      <c r="O34" s="43">
        <f t="shared" si="1"/>
        <v>5697.9371565581123</v>
      </c>
      <c r="P34" s="32"/>
      <c r="Q34" s="32"/>
      <c r="R34" s="32"/>
    </row>
    <row r="35" spans="1:18" x14ac:dyDescent="0.7">
      <c r="A35" s="27">
        <v>27</v>
      </c>
      <c r="B35" s="36">
        <v>44055.666666666664</v>
      </c>
      <c r="C35" s="37">
        <v>1</v>
      </c>
      <c r="D35" s="38">
        <v>-1</v>
      </c>
      <c r="E35" s="39">
        <v>-1</v>
      </c>
      <c r="F35" s="40">
        <v>-1</v>
      </c>
      <c r="G35" s="32">
        <f t="shared" si="0"/>
        <v>113600.75560594999</v>
      </c>
      <c r="H35" s="32">
        <f t="shared" si="0"/>
        <v>124640.91017436986</v>
      </c>
      <c r="I35" s="32">
        <f t="shared" si="0"/>
        <v>97643.649739550849</v>
      </c>
      <c r="J35" s="41">
        <f t="shared" si="3"/>
        <v>3513.4254311118552</v>
      </c>
      <c r="K35" s="42">
        <f t="shared" si="3"/>
        <v>3854.8735105475212</v>
      </c>
      <c r="L35" s="43">
        <f t="shared" si="3"/>
        <v>3019.9066929757992</v>
      </c>
      <c r="M35" s="41">
        <f t="shared" si="1"/>
        <v>-3513.4254311118552</v>
      </c>
      <c r="N35" s="42">
        <f t="shared" si="1"/>
        <v>-3854.8735105475212</v>
      </c>
      <c r="O35" s="43">
        <f t="shared" si="1"/>
        <v>-3019.9066929757992</v>
      </c>
      <c r="P35" s="32"/>
      <c r="Q35" s="32"/>
      <c r="R35" s="32"/>
    </row>
    <row r="36" spans="1:18" x14ac:dyDescent="0.7">
      <c r="A36" s="27">
        <v>28</v>
      </c>
      <c r="B36" s="36">
        <v>44056.708333333336</v>
      </c>
      <c r="C36" s="37">
        <v>1</v>
      </c>
      <c r="D36" s="38">
        <v>1.27</v>
      </c>
      <c r="E36" s="39">
        <v>1.5</v>
      </c>
      <c r="F36" s="40">
        <v>-1</v>
      </c>
      <c r="G36" s="32">
        <f t="shared" si="0"/>
        <v>117928.94439453668</v>
      </c>
      <c r="H36" s="32">
        <f t="shared" si="0"/>
        <v>130249.75113221649</v>
      </c>
      <c r="I36" s="32">
        <f t="shared" si="0"/>
        <v>94714.340247364322</v>
      </c>
      <c r="J36" s="41">
        <f t="shared" si="3"/>
        <v>3408.0226681784998</v>
      </c>
      <c r="K36" s="42">
        <f t="shared" si="3"/>
        <v>3739.2273052310957</v>
      </c>
      <c r="L36" s="43">
        <f t="shared" si="3"/>
        <v>2929.3094921865254</v>
      </c>
      <c r="M36" s="41">
        <f t="shared" si="1"/>
        <v>4328.1887885866945</v>
      </c>
      <c r="N36" s="42">
        <f t="shared" si="1"/>
        <v>5608.8409578466435</v>
      </c>
      <c r="O36" s="43">
        <f t="shared" si="1"/>
        <v>-2929.3094921865254</v>
      </c>
      <c r="P36" s="32"/>
      <c r="Q36" s="32"/>
      <c r="R36" s="32"/>
    </row>
    <row r="37" spans="1:18" x14ac:dyDescent="0.7">
      <c r="A37" s="27">
        <v>29</v>
      </c>
      <c r="B37" s="36">
        <v>44061.458333333336</v>
      </c>
      <c r="C37" s="37">
        <v>2</v>
      </c>
      <c r="D37" s="38">
        <v>1.27</v>
      </c>
      <c r="E37" s="39">
        <v>1.5</v>
      </c>
      <c r="F37" s="40">
        <v>2</v>
      </c>
      <c r="G37" s="32">
        <f t="shared" si="0"/>
        <v>122422.03717596852</v>
      </c>
      <c r="H37" s="32">
        <f t="shared" si="0"/>
        <v>136110.98993316625</v>
      </c>
      <c r="I37" s="32">
        <f t="shared" si="0"/>
        <v>100397.20066220617</v>
      </c>
      <c r="J37" s="41">
        <f t="shared" si="3"/>
        <v>3537.8683318361004</v>
      </c>
      <c r="K37" s="42">
        <f t="shared" si="3"/>
        <v>3907.4925339664946</v>
      </c>
      <c r="L37" s="43">
        <f t="shared" si="3"/>
        <v>2841.4302074209295</v>
      </c>
      <c r="M37" s="41">
        <f t="shared" si="1"/>
        <v>4493.0927814318475</v>
      </c>
      <c r="N37" s="42">
        <f t="shared" si="1"/>
        <v>5861.2388009497417</v>
      </c>
      <c r="O37" s="43">
        <f t="shared" si="1"/>
        <v>5682.860414841859</v>
      </c>
      <c r="P37" s="32"/>
      <c r="Q37" s="32"/>
      <c r="R37" s="32"/>
    </row>
    <row r="38" spans="1:18" x14ac:dyDescent="0.7">
      <c r="A38" s="27">
        <v>30</v>
      </c>
      <c r="B38" s="36">
        <v>44063.666666666664</v>
      </c>
      <c r="C38" s="37">
        <v>2</v>
      </c>
      <c r="D38" s="38">
        <v>1.27</v>
      </c>
      <c r="E38" s="39">
        <v>1.5</v>
      </c>
      <c r="F38" s="40">
        <v>2</v>
      </c>
      <c r="G38" s="32">
        <f t="shared" si="0"/>
        <v>127086.31679237292</v>
      </c>
      <c r="H38" s="32">
        <f t="shared" si="0"/>
        <v>142235.98448015872</v>
      </c>
      <c r="I38" s="32">
        <f t="shared" si="0"/>
        <v>106421.03270193854</v>
      </c>
      <c r="J38" s="41">
        <f t="shared" si="3"/>
        <v>3672.6611152790556</v>
      </c>
      <c r="K38" s="42">
        <f t="shared" si="3"/>
        <v>4083.3296979949873</v>
      </c>
      <c r="L38" s="43">
        <f t="shared" si="3"/>
        <v>3011.9160198661853</v>
      </c>
      <c r="M38" s="41">
        <f t="shared" si="1"/>
        <v>4664.2796164044003</v>
      </c>
      <c r="N38" s="42">
        <f t="shared" si="1"/>
        <v>6124.9945469924805</v>
      </c>
      <c r="O38" s="43">
        <f t="shared" si="1"/>
        <v>6023.8320397323705</v>
      </c>
      <c r="P38" s="32"/>
      <c r="Q38" s="32"/>
      <c r="R38" s="32"/>
    </row>
    <row r="39" spans="1:18" x14ac:dyDescent="0.7">
      <c r="A39" s="27">
        <v>31</v>
      </c>
      <c r="B39" s="36">
        <v>44068</v>
      </c>
      <c r="C39" s="37">
        <v>1</v>
      </c>
      <c r="D39" s="38">
        <v>1.27</v>
      </c>
      <c r="E39" s="39">
        <v>1.5</v>
      </c>
      <c r="F39" s="40">
        <v>2</v>
      </c>
      <c r="G39" s="32">
        <f t="shared" si="0"/>
        <v>131928.30546216233</v>
      </c>
      <c r="H39" s="32">
        <f t="shared" si="0"/>
        <v>148636.60378176585</v>
      </c>
      <c r="I39" s="32">
        <f t="shared" si="0"/>
        <v>112806.29466405486</v>
      </c>
      <c r="J39" s="41">
        <f t="shared" si="3"/>
        <v>3812.5895037711875</v>
      </c>
      <c r="K39" s="42">
        <f t="shared" si="3"/>
        <v>4267.079534404761</v>
      </c>
      <c r="L39" s="43">
        <f t="shared" si="3"/>
        <v>3192.6309810581561</v>
      </c>
      <c r="M39" s="41">
        <f t="shared" si="1"/>
        <v>4841.988669789408</v>
      </c>
      <c r="N39" s="42">
        <f t="shared" si="1"/>
        <v>6400.6193016071411</v>
      </c>
      <c r="O39" s="43">
        <f t="shared" si="1"/>
        <v>6385.2619621163121</v>
      </c>
      <c r="P39" s="32"/>
      <c r="Q39" s="32"/>
      <c r="R39" s="32"/>
    </row>
    <row r="40" spans="1:18" x14ac:dyDescent="0.7">
      <c r="A40" s="27">
        <v>32</v>
      </c>
      <c r="B40" s="36">
        <v>44070.666666666664</v>
      </c>
      <c r="C40" s="37">
        <v>1</v>
      </c>
      <c r="D40" s="38">
        <v>-1</v>
      </c>
      <c r="E40" s="39">
        <v>-1</v>
      </c>
      <c r="F40" s="40">
        <v>-1</v>
      </c>
      <c r="G40" s="32">
        <f t="shared" si="0"/>
        <v>127970.45629829746</v>
      </c>
      <c r="H40" s="32">
        <f t="shared" si="0"/>
        <v>144177.50566831286</v>
      </c>
      <c r="I40" s="32">
        <f t="shared" si="0"/>
        <v>109422.10582413322</v>
      </c>
      <c r="J40" s="41">
        <f>IF(G39="","",G39*0.03)</f>
        <v>3957.8491638648698</v>
      </c>
      <c r="K40" s="42">
        <f>IF(H39="","",H39*0.03)</f>
        <v>4459.0981134529757</v>
      </c>
      <c r="L40" s="43">
        <f>IF(I39="","",I39*0.03)</f>
        <v>3384.1888399216459</v>
      </c>
      <c r="M40" s="41">
        <f t="shared" si="1"/>
        <v>-3957.8491638648698</v>
      </c>
      <c r="N40" s="42">
        <f t="shared" si="1"/>
        <v>-4459.0981134529757</v>
      </c>
      <c r="O40" s="43">
        <f t="shared" si="1"/>
        <v>-3384.1888399216459</v>
      </c>
      <c r="P40" s="32"/>
      <c r="Q40" s="32"/>
      <c r="R40" s="32"/>
    </row>
    <row r="41" spans="1:18" x14ac:dyDescent="0.7">
      <c r="A41" s="27">
        <v>33</v>
      </c>
      <c r="B41" s="36">
        <v>44083.083333333336</v>
      </c>
      <c r="C41" s="37">
        <v>2</v>
      </c>
      <c r="D41" s="38">
        <v>1.27</v>
      </c>
      <c r="E41" s="39">
        <v>1.5</v>
      </c>
      <c r="F41" s="55">
        <v>-1</v>
      </c>
      <c r="G41" s="32">
        <f t="shared" ref="G41:I58" si="4">IF(D41="","",G40+M41)</f>
        <v>132846.1306832626</v>
      </c>
      <c r="H41" s="32">
        <f t="shared" si="4"/>
        <v>150665.49342338694</v>
      </c>
      <c r="I41" s="32">
        <f t="shared" si="4"/>
        <v>106139.44264940922</v>
      </c>
      <c r="J41" s="41">
        <f t="shared" si="3"/>
        <v>3839.1136889489235</v>
      </c>
      <c r="K41" s="42">
        <f t="shared" si="3"/>
        <v>4325.3251700493856</v>
      </c>
      <c r="L41" s="43">
        <f t="shared" si="3"/>
        <v>3282.6631747239967</v>
      </c>
      <c r="M41" s="41">
        <f t="shared" ref="M41:O58" si="5">IF(D41="","",J41*D41)</f>
        <v>4875.674384965133</v>
      </c>
      <c r="N41" s="42">
        <f t="shared" si="5"/>
        <v>6487.9877550740784</v>
      </c>
      <c r="O41" s="43">
        <f t="shared" si="5"/>
        <v>-3282.6631747239967</v>
      </c>
      <c r="P41" s="32"/>
      <c r="Q41" s="32"/>
      <c r="R41" s="32"/>
    </row>
    <row r="42" spans="1:18" x14ac:dyDescent="0.7">
      <c r="A42" s="27">
        <v>34</v>
      </c>
      <c r="B42" s="36">
        <v>44085.458333333336</v>
      </c>
      <c r="C42" s="37">
        <v>1</v>
      </c>
      <c r="D42" s="38">
        <v>-1</v>
      </c>
      <c r="E42" s="39">
        <v>-1</v>
      </c>
      <c r="F42" s="55">
        <v>-1</v>
      </c>
      <c r="G42" s="32">
        <f t="shared" si="4"/>
        <v>128860.74676276473</v>
      </c>
      <c r="H42" s="32">
        <f t="shared" si="4"/>
        <v>146145.52862068533</v>
      </c>
      <c r="I42" s="32">
        <f t="shared" si="4"/>
        <v>102955.25936992695</v>
      </c>
      <c r="J42" s="41">
        <f t="shared" si="3"/>
        <v>3985.3839204978776</v>
      </c>
      <c r="K42" s="42">
        <f t="shared" si="3"/>
        <v>4519.9648027016083</v>
      </c>
      <c r="L42" s="43">
        <f t="shared" si="3"/>
        <v>3184.1832794822762</v>
      </c>
      <c r="M42" s="41">
        <f t="shared" si="5"/>
        <v>-3985.3839204978776</v>
      </c>
      <c r="N42" s="42">
        <f t="shared" si="5"/>
        <v>-4519.9648027016083</v>
      </c>
      <c r="O42" s="43">
        <f t="shared" si="5"/>
        <v>-3184.1832794822762</v>
      </c>
      <c r="P42" s="32"/>
      <c r="Q42" s="32"/>
      <c r="R42" s="32"/>
    </row>
    <row r="43" spans="1:18" x14ac:dyDescent="0.7">
      <c r="A43">
        <v>35</v>
      </c>
      <c r="B43" s="36">
        <v>44097</v>
      </c>
      <c r="C43" s="37">
        <v>1</v>
      </c>
      <c r="D43" s="38">
        <v>1.27</v>
      </c>
      <c r="E43" s="39">
        <v>1.5</v>
      </c>
      <c r="F43" s="40">
        <v>2</v>
      </c>
      <c r="G43" s="32">
        <f t="shared" si="4"/>
        <v>133770.34121442607</v>
      </c>
      <c r="H43" s="32">
        <f t="shared" si="4"/>
        <v>152722.07740861617</v>
      </c>
      <c r="I43" s="32">
        <f t="shared" si="4"/>
        <v>109132.57493212256</v>
      </c>
      <c r="J43" s="41">
        <f t="shared" si="3"/>
        <v>3865.8224028829418</v>
      </c>
      <c r="K43" s="42">
        <f t="shared" si="3"/>
        <v>4384.3658586205602</v>
      </c>
      <c r="L43" s="43">
        <f t="shared" si="3"/>
        <v>3088.6577810978083</v>
      </c>
      <c r="M43" s="41">
        <f t="shared" si="5"/>
        <v>4909.5944516613363</v>
      </c>
      <c r="N43" s="42">
        <f t="shared" si="5"/>
        <v>6576.5487879308403</v>
      </c>
      <c r="O43" s="43">
        <f t="shared" si="5"/>
        <v>6177.3155621956166</v>
      </c>
    </row>
    <row r="44" spans="1:18" x14ac:dyDescent="0.7">
      <c r="A44" s="27">
        <v>36</v>
      </c>
      <c r="B44" s="36"/>
      <c r="C44" s="37"/>
      <c r="D44" s="38"/>
      <c r="E44" s="39"/>
      <c r="F44" s="40"/>
      <c r="G44" s="32" t="str">
        <f t="shared" si="4"/>
        <v/>
      </c>
      <c r="H44" s="32" t="str">
        <f t="shared" si="4"/>
        <v/>
      </c>
      <c r="I44" s="32" t="str">
        <f t="shared" si="4"/>
        <v/>
      </c>
      <c r="J44" s="41">
        <f>IF(G43="","",G43*0.03)</f>
        <v>4013.1102364327817</v>
      </c>
      <c r="K44" s="42">
        <f t="shared" si="3"/>
        <v>4581.6623222584849</v>
      </c>
      <c r="L44" s="43">
        <f t="shared" si="3"/>
        <v>3273.9772479636767</v>
      </c>
      <c r="M44" s="41" t="str">
        <f t="shared" si="5"/>
        <v/>
      </c>
      <c r="N44" s="42" t="str">
        <f t="shared" si="5"/>
        <v/>
      </c>
      <c r="O44" s="43" t="str">
        <f t="shared" si="5"/>
        <v/>
      </c>
    </row>
    <row r="45" spans="1:18" x14ac:dyDescent="0.7">
      <c r="A45" s="27">
        <v>37</v>
      </c>
      <c r="B45" s="36"/>
      <c r="C45" s="37"/>
      <c r="D45" s="38"/>
      <c r="E45" s="39"/>
      <c r="F45" s="40"/>
      <c r="G45" s="32" t="str">
        <f t="shared" si="4"/>
        <v/>
      </c>
      <c r="H45" s="32" t="str">
        <f t="shared" si="4"/>
        <v/>
      </c>
      <c r="I45" s="32" t="str">
        <f t="shared" si="4"/>
        <v/>
      </c>
      <c r="J45" s="41" t="str">
        <f t="shared" si="3"/>
        <v/>
      </c>
      <c r="K45" s="42" t="str">
        <f t="shared" si="3"/>
        <v/>
      </c>
      <c r="L45" s="43" t="str">
        <f t="shared" si="3"/>
        <v/>
      </c>
      <c r="M45" s="41" t="str">
        <f t="shared" si="5"/>
        <v/>
      </c>
      <c r="N45" s="42" t="str">
        <f t="shared" si="5"/>
        <v/>
      </c>
      <c r="O45" s="43" t="str">
        <f t="shared" si="5"/>
        <v/>
      </c>
    </row>
    <row r="46" spans="1:18" x14ac:dyDescent="0.7">
      <c r="A46" s="27">
        <v>38</v>
      </c>
      <c r="B46" s="36"/>
      <c r="C46" s="37"/>
      <c r="D46" s="38"/>
      <c r="E46" s="39"/>
      <c r="F46" s="40"/>
      <c r="G46" s="32" t="str">
        <f t="shared" si="4"/>
        <v/>
      </c>
      <c r="H46" s="32" t="str">
        <f t="shared" si="4"/>
        <v/>
      </c>
      <c r="I46" s="32" t="str">
        <f t="shared" si="4"/>
        <v/>
      </c>
      <c r="J46" s="41" t="str">
        <f t="shared" si="3"/>
        <v/>
      </c>
      <c r="K46" s="42" t="str">
        <f t="shared" si="3"/>
        <v/>
      </c>
      <c r="L46" s="43" t="str">
        <f t="shared" si="3"/>
        <v/>
      </c>
      <c r="M46" s="41" t="str">
        <f t="shared" si="5"/>
        <v/>
      </c>
      <c r="N46" s="42" t="str">
        <f t="shared" si="5"/>
        <v/>
      </c>
      <c r="O46" s="43" t="str">
        <f t="shared" si="5"/>
        <v/>
      </c>
    </row>
    <row r="47" spans="1:18" x14ac:dyDescent="0.7">
      <c r="A47" s="27">
        <v>39</v>
      </c>
      <c r="B47" s="36"/>
      <c r="C47" s="37"/>
      <c r="D47" s="38"/>
      <c r="E47" s="39"/>
      <c r="F47" s="40"/>
      <c r="G47" s="32" t="str">
        <f t="shared" si="4"/>
        <v/>
      </c>
      <c r="H47" s="32" t="str">
        <f t="shared" si="4"/>
        <v/>
      </c>
      <c r="I47" s="32" t="str">
        <f t="shared" si="4"/>
        <v/>
      </c>
      <c r="J47" s="41" t="str">
        <f t="shared" si="3"/>
        <v/>
      </c>
      <c r="K47" s="42" t="str">
        <f t="shared" si="3"/>
        <v/>
      </c>
      <c r="L47" s="43" t="str">
        <f t="shared" si="3"/>
        <v/>
      </c>
      <c r="M47" s="41" t="str">
        <f t="shared" si="5"/>
        <v/>
      </c>
      <c r="N47" s="42" t="str">
        <f t="shared" si="5"/>
        <v/>
      </c>
      <c r="O47" s="43" t="str">
        <f t="shared" si="5"/>
        <v/>
      </c>
    </row>
    <row r="48" spans="1:18" x14ac:dyDescent="0.7">
      <c r="A48" s="27">
        <v>40</v>
      </c>
      <c r="B48" s="36"/>
      <c r="C48" s="37"/>
      <c r="D48" s="38"/>
      <c r="E48" s="39"/>
      <c r="F48" s="40"/>
      <c r="G48" s="32" t="str">
        <f t="shared" si="4"/>
        <v/>
      </c>
      <c r="H48" s="32" t="str">
        <f t="shared" si="4"/>
        <v/>
      </c>
      <c r="I48" s="32" t="str">
        <f t="shared" si="4"/>
        <v/>
      </c>
      <c r="J48" s="41" t="str">
        <f t="shared" si="3"/>
        <v/>
      </c>
      <c r="K48" s="42" t="str">
        <f t="shared" si="3"/>
        <v/>
      </c>
      <c r="L48" s="43" t="str">
        <f t="shared" si="3"/>
        <v/>
      </c>
      <c r="M48" s="41" t="str">
        <f t="shared" si="5"/>
        <v/>
      </c>
      <c r="N48" s="42" t="str">
        <f t="shared" si="5"/>
        <v/>
      </c>
      <c r="O48" s="43" t="str">
        <f t="shared" si="5"/>
        <v/>
      </c>
    </row>
    <row r="49" spans="1:15" x14ac:dyDescent="0.7">
      <c r="A49" s="27">
        <v>41</v>
      </c>
      <c r="B49" s="36"/>
      <c r="C49" s="37"/>
      <c r="D49" s="38"/>
      <c r="E49" s="39"/>
      <c r="F49" s="40"/>
      <c r="G49" s="32" t="str">
        <f t="shared" si="4"/>
        <v/>
      </c>
      <c r="H49" s="32" t="str">
        <f t="shared" si="4"/>
        <v/>
      </c>
      <c r="I49" s="32" t="str">
        <f t="shared" si="4"/>
        <v/>
      </c>
      <c r="J49" s="41" t="str">
        <f t="shared" si="3"/>
        <v/>
      </c>
      <c r="K49" s="42" t="str">
        <f t="shared" si="3"/>
        <v/>
      </c>
      <c r="L49" s="43" t="str">
        <f t="shared" si="3"/>
        <v/>
      </c>
      <c r="M49" s="41" t="str">
        <f t="shared" si="5"/>
        <v/>
      </c>
      <c r="N49" s="42" t="str">
        <f t="shared" si="5"/>
        <v/>
      </c>
      <c r="O49" s="43" t="str">
        <f t="shared" si="5"/>
        <v/>
      </c>
    </row>
    <row r="50" spans="1:15" x14ac:dyDescent="0.7">
      <c r="A50" s="27">
        <v>42</v>
      </c>
      <c r="B50" s="36"/>
      <c r="C50" s="37"/>
      <c r="D50" s="38"/>
      <c r="E50" s="39"/>
      <c r="F50" s="40"/>
      <c r="G50" s="32" t="str">
        <f t="shared" si="4"/>
        <v/>
      </c>
      <c r="H50" s="32" t="str">
        <f t="shared" si="4"/>
        <v/>
      </c>
      <c r="I50" s="32" t="str">
        <f t="shared" si="4"/>
        <v/>
      </c>
      <c r="J50" s="41" t="str">
        <f t="shared" si="3"/>
        <v/>
      </c>
      <c r="K50" s="42" t="str">
        <f t="shared" si="3"/>
        <v/>
      </c>
      <c r="L50" s="43" t="str">
        <f t="shared" si="3"/>
        <v/>
      </c>
      <c r="M50" s="41" t="str">
        <f t="shared" si="5"/>
        <v/>
      </c>
      <c r="N50" s="42" t="str">
        <f t="shared" si="5"/>
        <v/>
      </c>
      <c r="O50" s="43" t="str">
        <f t="shared" si="5"/>
        <v/>
      </c>
    </row>
    <row r="51" spans="1:15" x14ac:dyDescent="0.7">
      <c r="A51" s="27">
        <v>43</v>
      </c>
      <c r="B51" s="36"/>
      <c r="C51" s="37"/>
      <c r="D51" s="38"/>
      <c r="E51" s="39"/>
      <c r="F51" s="55"/>
      <c r="G51" s="32" t="str">
        <f t="shared" si="4"/>
        <v/>
      </c>
      <c r="H51" s="32" t="str">
        <f t="shared" si="4"/>
        <v/>
      </c>
      <c r="I51" s="32" t="str">
        <f t="shared" si="4"/>
        <v/>
      </c>
      <c r="J51" s="41" t="str">
        <f t="shared" si="3"/>
        <v/>
      </c>
      <c r="K51" s="42" t="str">
        <f t="shared" si="3"/>
        <v/>
      </c>
      <c r="L51" s="43" t="str">
        <f t="shared" si="3"/>
        <v/>
      </c>
      <c r="M51" s="41" t="str">
        <f t="shared" si="5"/>
        <v/>
      </c>
      <c r="N51" s="42" t="str">
        <f t="shared" si="5"/>
        <v/>
      </c>
      <c r="O51" s="43" t="str">
        <f t="shared" si="5"/>
        <v/>
      </c>
    </row>
    <row r="52" spans="1:15" x14ac:dyDescent="0.7">
      <c r="A52" s="27">
        <v>44</v>
      </c>
      <c r="B52" s="36"/>
      <c r="C52" s="37"/>
      <c r="D52" s="38"/>
      <c r="E52" s="39"/>
      <c r="F52" s="40"/>
      <c r="G52" s="32" t="str">
        <f t="shared" si="4"/>
        <v/>
      </c>
      <c r="H52" s="32" t="str">
        <f t="shared" si="4"/>
        <v/>
      </c>
      <c r="I52" s="32" t="str">
        <f t="shared" si="4"/>
        <v/>
      </c>
      <c r="J52" s="41" t="str">
        <f t="shared" si="3"/>
        <v/>
      </c>
      <c r="K52" s="42" t="str">
        <f t="shared" si="3"/>
        <v/>
      </c>
      <c r="L52" s="43" t="str">
        <f t="shared" si="3"/>
        <v/>
      </c>
      <c r="M52" s="41" t="str">
        <f t="shared" si="5"/>
        <v/>
      </c>
      <c r="N52" s="42" t="str">
        <f t="shared" si="5"/>
        <v/>
      </c>
      <c r="O52" s="43" t="str">
        <f t="shared" si="5"/>
        <v/>
      </c>
    </row>
    <row r="53" spans="1:15" x14ac:dyDescent="0.7">
      <c r="A53" s="27">
        <v>45</v>
      </c>
      <c r="B53" s="36"/>
      <c r="C53" s="37"/>
      <c r="D53" s="38"/>
      <c r="E53" s="39"/>
      <c r="F53" s="40"/>
      <c r="G53" s="32" t="str">
        <f t="shared" si="4"/>
        <v/>
      </c>
      <c r="H53" s="32" t="str">
        <f t="shared" si="4"/>
        <v/>
      </c>
      <c r="I53" s="32" t="str">
        <f t="shared" si="4"/>
        <v/>
      </c>
      <c r="J53" s="41" t="str">
        <f t="shared" si="3"/>
        <v/>
      </c>
      <c r="K53" s="42" t="str">
        <f t="shared" si="3"/>
        <v/>
      </c>
      <c r="L53" s="43" t="str">
        <f t="shared" si="3"/>
        <v/>
      </c>
      <c r="M53" s="41" t="str">
        <f t="shared" si="5"/>
        <v/>
      </c>
      <c r="N53" s="42" t="str">
        <f t="shared" si="5"/>
        <v/>
      </c>
      <c r="O53" s="43" t="str">
        <f t="shared" si="5"/>
        <v/>
      </c>
    </row>
    <row r="54" spans="1:15" x14ac:dyDescent="0.7">
      <c r="A54" s="27">
        <v>46</v>
      </c>
      <c r="B54" s="36"/>
      <c r="C54" s="37"/>
      <c r="D54" s="38"/>
      <c r="E54" s="39"/>
      <c r="F54" s="40"/>
      <c r="G54" s="32" t="str">
        <f t="shared" si="4"/>
        <v/>
      </c>
      <c r="H54" s="32" t="str">
        <f t="shared" si="4"/>
        <v/>
      </c>
      <c r="I54" s="32" t="str">
        <f t="shared" si="4"/>
        <v/>
      </c>
      <c r="J54" s="41" t="str">
        <f t="shared" si="3"/>
        <v/>
      </c>
      <c r="K54" s="42" t="str">
        <f t="shared" si="3"/>
        <v/>
      </c>
      <c r="L54" s="43" t="str">
        <f t="shared" si="3"/>
        <v/>
      </c>
      <c r="M54" s="41" t="str">
        <f t="shared" si="5"/>
        <v/>
      </c>
      <c r="N54" s="42" t="str">
        <f t="shared" si="5"/>
        <v/>
      </c>
      <c r="O54" s="43" t="str">
        <f t="shared" si="5"/>
        <v/>
      </c>
    </row>
    <row r="55" spans="1:15" x14ac:dyDescent="0.7">
      <c r="A55" s="27">
        <v>47</v>
      </c>
      <c r="B55" s="36"/>
      <c r="C55" s="37"/>
      <c r="D55" s="38"/>
      <c r="E55" s="39"/>
      <c r="F55" s="40"/>
      <c r="G55" s="32" t="str">
        <f t="shared" si="4"/>
        <v/>
      </c>
      <c r="H55" s="32" t="str">
        <f t="shared" si="4"/>
        <v/>
      </c>
      <c r="I55" s="32" t="str">
        <f t="shared" si="4"/>
        <v/>
      </c>
      <c r="J55" s="41" t="str">
        <f t="shared" si="3"/>
        <v/>
      </c>
      <c r="K55" s="42" t="str">
        <f t="shared" si="3"/>
        <v/>
      </c>
      <c r="L55" s="43" t="str">
        <f t="shared" si="3"/>
        <v/>
      </c>
      <c r="M55" s="41" t="str">
        <f t="shared" si="5"/>
        <v/>
      </c>
      <c r="N55" s="42" t="str">
        <f t="shared" si="5"/>
        <v/>
      </c>
      <c r="O55" s="43" t="str">
        <f t="shared" si="5"/>
        <v/>
      </c>
    </row>
    <row r="56" spans="1:15" x14ac:dyDescent="0.7">
      <c r="A56" s="27">
        <v>48</v>
      </c>
      <c r="B56" s="36"/>
      <c r="C56" s="37"/>
      <c r="D56" s="38"/>
      <c r="E56" s="39"/>
      <c r="F56" s="40"/>
      <c r="G56" s="32" t="str">
        <f t="shared" si="4"/>
        <v/>
      </c>
      <c r="H56" s="32" t="str">
        <f t="shared" si="4"/>
        <v/>
      </c>
      <c r="I56" s="32" t="str">
        <f t="shared" si="4"/>
        <v/>
      </c>
      <c r="J56" s="41" t="str">
        <f t="shared" si="3"/>
        <v/>
      </c>
      <c r="K56" s="42" t="str">
        <f t="shared" si="3"/>
        <v/>
      </c>
      <c r="L56" s="43" t="str">
        <f t="shared" si="3"/>
        <v/>
      </c>
      <c r="M56" s="41" t="str">
        <f t="shared" si="5"/>
        <v/>
      </c>
      <c r="N56" s="42" t="str">
        <f t="shared" si="5"/>
        <v/>
      </c>
      <c r="O56" s="43" t="str">
        <f t="shared" si="5"/>
        <v/>
      </c>
    </row>
    <row r="57" spans="1:15" x14ac:dyDescent="0.7">
      <c r="A57" s="27">
        <v>49</v>
      </c>
      <c r="B57" s="36"/>
      <c r="C57" s="37"/>
      <c r="D57" s="38"/>
      <c r="E57" s="39"/>
      <c r="F57" s="40"/>
      <c r="G57" s="32" t="str">
        <f t="shared" si="4"/>
        <v/>
      </c>
      <c r="H57" s="32" t="str">
        <f t="shared" si="4"/>
        <v/>
      </c>
      <c r="I57" s="32" t="str">
        <f t="shared" si="4"/>
        <v/>
      </c>
      <c r="J57" s="41" t="str">
        <f t="shared" si="3"/>
        <v/>
      </c>
      <c r="K57" s="42" t="str">
        <f t="shared" si="3"/>
        <v/>
      </c>
      <c r="L57" s="43" t="str">
        <f t="shared" si="3"/>
        <v/>
      </c>
      <c r="M57" s="41" t="str">
        <f t="shared" si="5"/>
        <v/>
      </c>
      <c r="N57" s="42" t="str">
        <f t="shared" si="5"/>
        <v/>
      </c>
      <c r="O57" s="43" t="str">
        <f t="shared" si="5"/>
        <v/>
      </c>
    </row>
    <row r="58" spans="1:15" ht="18" thickBot="1" x14ac:dyDescent="0.75">
      <c r="A58" s="27">
        <v>50</v>
      </c>
      <c r="B58" s="56"/>
      <c r="C58" s="57"/>
      <c r="D58" s="58"/>
      <c r="E58" s="59"/>
      <c r="F58" s="60"/>
      <c r="G58" s="32" t="str">
        <f t="shared" si="4"/>
        <v/>
      </c>
      <c r="H58" s="32" t="str">
        <f t="shared" si="4"/>
        <v/>
      </c>
      <c r="I58" s="32" t="str">
        <f t="shared" si="4"/>
        <v/>
      </c>
      <c r="J58" s="41" t="str">
        <f t="shared" si="3"/>
        <v/>
      </c>
      <c r="K58" s="42" t="str">
        <f t="shared" si="3"/>
        <v/>
      </c>
      <c r="L58" s="43" t="str">
        <f t="shared" si="3"/>
        <v/>
      </c>
      <c r="M58" s="41" t="str">
        <f t="shared" si="5"/>
        <v/>
      </c>
      <c r="N58" s="42" t="str">
        <f t="shared" si="5"/>
        <v/>
      </c>
      <c r="O58" s="43" t="str">
        <f t="shared" si="5"/>
        <v/>
      </c>
    </row>
    <row r="59" spans="1:15" ht="18" thickBot="1" x14ac:dyDescent="0.75">
      <c r="A59" s="27"/>
      <c r="B59" s="61" t="s">
        <v>24</v>
      </c>
      <c r="C59" s="62"/>
      <c r="D59" s="1">
        <f>COUNTIF(D9:D58,1.27)</f>
        <v>20</v>
      </c>
      <c r="E59" s="1">
        <f>COUNTIF(E9:E58,1.5)</f>
        <v>20</v>
      </c>
      <c r="F59" s="63">
        <f>COUNTIF(F9:F58,2)</f>
        <v>13</v>
      </c>
      <c r="G59" s="64">
        <f>MAX(G8:G58)</f>
        <v>133770.34121442607</v>
      </c>
      <c r="H59" s="22">
        <f>MAX(H8:H58)</f>
        <v>152722.07740861617</v>
      </c>
      <c r="I59" s="23">
        <f>MAX(I8:I58)</f>
        <v>112806.29466405486</v>
      </c>
      <c r="J59" s="65" t="s">
        <v>25</v>
      </c>
      <c r="K59" s="66">
        <f>B58-B9</f>
        <v>-43952</v>
      </c>
      <c r="L59" s="67" t="s">
        <v>26</v>
      </c>
      <c r="M59" s="27"/>
      <c r="O59" s="68"/>
    </row>
    <row r="60" spans="1:15" ht="18" thickBot="1" x14ac:dyDescent="0.75">
      <c r="A60" s="27"/>
      <c r="B60" s="69" t="s">
        <v>27</v>
      </c>
      <c r="C60" s="70"/>
      <c r="D60" s="1">
        <f>COUNTIF(D9:D58,-1)</f>
        <v>15</v>
      </c>
      <c r="E60" s="1">
        <f>COUNTIF(E9:E58,-1)</f>
        <v>15</v>
      </c>
      <c r="F60" s="63">
        <f>COUNTIF(F9:F58,-1)</f>
        <v>22</v>
      </c>
      <c r="G60" s="7" t="s">
        <v>28</v>
      </c>
      <c r="H60" s="8"/>
      <c r="I60" s="9"/>
      <c r="J60" s="7" t="s">
        <v>29</v>
      </c>
      <c r="K60" s="8"/>
      <c r="L60" s="9"/>
      <c r="M60" s="27"/>
      <c r="O60" s="68"/>
    </row>
    <row r="61" spans="1:15" ht="18" thickBot="1" x14ac:dyDescent="0.75">
      <c r="A61" s="27"/>
      <c r="B61" s="71" t="s">
        <v>30</v>
      </c>
      <c r="C61" s="72"/>
      <c r="D61" s="1">
        <f>COUNTIF(D9:D58,0)</f>
        <v>0</v>
      </c>
      <c r="E61" s="1">
        <f>COUNTIF(E9:E58,0)</f>
        <v>0</v>
      </c>
      <c r="F61" s="1">
        <f>COUNTIF(F9:F58,0)</f>
        <v>0</v>
      </c>
      <c r="G61" s="73">
        <f>G59/G8</f>
        <v>1.3377034121442606</v>
      </c>
      <c r="H61" s="74">
        <f>H59/H8</f>
        <v>1.5272207740861616</v>
      </c>
      <c r="I61" s="75">
        <f>I59/I8</f>
        <v>1.1280629466405485</v>
      </c>
      <c r="J61" s="76">
        <f>(G61-100%)*30/K59</f>
        <v>-2.3050378513669043E-4</v>
      </c>
      <c r="K61" s="76">
        <f>(H61-100%)*30/K59</f>
        <v>-3.5986128555207607E-4</v>
      </c>
      <c r="L61" s="77">
        <f>(I61-100%)*30/K59</f>
        <v>-8.7411002894440649E-5</v>
      </c>
      <c r="M61" s="78"/>
      <c r="N61" s="79"/>
      <c r="O61" s="80"/>
    </row>
    <row r="62" spans="1:15" ht="18" thickBot="1" x14ac:dyDescent="0.75">
      <c r="B62" s="7" t="s">
        <v>31</v>
      </c>
      <c r="C62" s="9"/>
      <c r="D62" s="81">
        <f t="shared" ref="D62:E62" si="6">D59/(D59+D60+D61)</f>
        <v>0.5714285714285714</v>
      </c>
      <c r="E62" s="82">
        <f t="shared" si="6"/>
        <v>0.5714285714285714</v>
      </c>
      <c r="F62" s="83">
        <f>F59/(F59+F60+F61)</f>
        <v>0.37142857142857144</v>
      </c>
    </row>
    <row r="64" spans="1:15" x14ac:dyDescent="0.7">
      <c r="D64" s="84"/>
      <c r="E64" s="84"/>
      <c r="F64" s="84"/>
    </row>
  </sheetData>
  <mergeCells count="11">
    <mergeCell ref="B60:C60"/>
    <mergeCell ref="G60:I60"/>
    <mergeCell ref="J60:L60"/>
    <mergeCell ref="B61:C61"/>
    <mergeCell ref="B62:C62"/>
    <mergeCell ref="G6:I6"/>
    <mergeCell ref="J6:L6"/>
    <mergeCell ref="M6:O6"/>
    <mergeCell ref="J8:L8"/>
    <mergeCell ref="M8:O8"/>
    <mergeCell ref="B59:C59"/>
  </mergeCells>
  <phoneticPr fontId="3"/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09004-22BC-437D-8B79-DF4A195F6F63}">
  <dimension ref="A1"/>
  <sheetViews>
    <sheetView topLeftCell="W559" zoomScale="113" zoomScaleNormal="113" workbookViewId="0">
      <selection activeCell="AD583" sqref="AD583"/>
    </sheetView>
  </sheetViews>
  <sheetFormatPr defaultColWidth="8.125" defaultRowHeight="14.25" x14ac:dyDescent="0.7"/>
  <cols>
    <col min="1" max="1" width="6.625" style="100" customWidth="1"/>
    <col min="2" max="2" width="7.25" style="85" customWidth="1"/>
    <col min="3" max="256" width="8.125" style="85"/>
    <col min="257" max="257" width="6.625" style="85" customWidth="1"/>
    <col min="258" max="258" width="7.25" style="85" customWidth="1"/>
    <col min="259" max="512" width="8.125" style="85"/>
    <col min="513" max="513" width="6.625" style="85" customWidth="1"/>
    <col min="514" max="514" width="7.25" style="85" customWidth="1"/>
    <col min="515" max="768" width="8.125" style="85"/>
    <col min="769" max="769" width="6.625" style="85" customWidth="1"/>
    <col min="770" max="770" width="7.25" style="85" customWidth="1"/>
    <col min="771" max="1024" width="8.125" style="85"/>
    <col min="1025" max="1025" width="6.625" style="85" customWidth="1"/>
    <col min="1026" max="1026" width="7.25" style="85" customWidth="1"/>
    <col min="1027" max="1280" width="8.125" style="85"/>
    <col min="1281" max="1281" width="6.625" style="85" customWidth="1"/>
    <col min="1282" max="1282" width="7.25" style="85" customWidth="1"/>
    <col min="1283" max="1536" width="8.125" style="85"/>
    <col min="1537" max="1537" width="6.625" style="85" customWidth="1"/>
    <col min="1538" max="1538" width="7.25" style="85" customWidth="1"/>
    <col min="1539" max="1792" width="8.125" style="85"/>
    <col min="1793" max="1793" width="6.625" style="85" customWidth="1"/>
    <col min="1794" max="1794" width="7.25" style="85" customWidth="1"/>
    <col min="1795" max="2048" width="8.125" style="85"/>
    <col min="2049" max="2049" width="6.625" style="85" customWidth="1"/>
    <col min="2050" max="2050" width="7.25" style="85" customWidth="1"/>
    <col min="2051" max="2304" width="8.125" style="85"/>
    <col min="2305" max="2305" width="6.625" style="85" customWidth="1"/>
    <col min="2306" max="2306" width="7.25" style="85" customWidth="1"/>
    <col min="2307" max="2560" width="8.125" style="85"/>
    <col min="2561" max="2561" width="6.625" style="85" customWidth="1"/>
    <col min="2562" max="2562" width="7.25" style="85" customWidth="1"/>
    <col min="2563" max="2816" width="8.125" style="85"/>
    <col min="2817" max="2817" width="6.625" style="85" customWidth="1"/>
    <col min="2818" max="2818" width="7.25" style="85" customWidth="1"/>
    <col min="2819" max="3072" width="8.125" style="85"/>
    <col min="3073" max="3073" width="6.625" style="85" customWidth="1"/>
    <col min="3074" max="3074" width="7.25" style="85" customWidth="1"/>
    <col min="3075" max="3328" width="8.125" style="85"/>
    <col min="3329" max="3329" width="6.625" style="85" customWidth="1"/>
    <col min="3330" max="3330" width="7.25" style="85" customWidth="1"/>
    <col min="3331" max="3584" width="8.125" style="85"/>
    <col min="3585" max="3585" width="6.625" style="85" customWidth="1"/>
    <col min="3586" max="3586" width="7.25" style="85" customWidth="1"/>
    <col min="3587" max="3840" width="8.125" style="85"/>
    <col min="3841" max="3841" width="6.625" style="85" customWidth="1"/>
    <col min="3842" max="3842" width="7.25" style="85" customWidth="1"/>
    <col min="3843" max="4096" width="8.125" style="85"/>
    <col min="4097" max="4097" width="6.625" style="85" customWidth="1"/>
    <col min="4098" max="4098" width="7.25" style="85" customWidth="1"/>
    <col min="4099" max="4352" width="8.125" style="85"/>
    <col min="4353" max="4353" width="6.625" style="85" customWidth="1"/>
    <col min="4354" max="4354" width="7.25" style="85" customWidth="1"/>
    <col min="4355" max="4608" width="8.125" style="85"/>
    <col min="4609" max="4609" width="6.625" style="85" customWidth="1"/>
    <col min="4610" max="4610" width="7.25" style="85" customWidth="1"/>
    <col min="4611" max="4864" width="8.125" style="85"/>
    <col min="4865" max="4865" width="6.625" style="85" customWidth="1"/>
    <col min="4866" max="4866" width="7.25" style="85" customWidth="1"/>
    <col min="4867" max="5120" width="8.125" style="85"/>
    <col min="5121" max="5121" width="6.625" style="85" customWidth="1"/>
    <col min="5122" max="5122" width="7.25" style="85" customWidth="1"/>
    <col min="5123" max="5376" width="8.125" style="85"/>
    <col min="5377" max="5377" width="6.625" style="85" customWidth="1"/>
    <col min="5378" max="5378" width="7.25" style="85" customWidth="1"/>
    <col min="5379" max="5632" width="8.125" style="85"/>
    <col min="5633" max="5633" width="6.625" style="85" customWidth="1"/>
    <col min="5634" max="5634" width="7.25" style="85" customWidth="1"/>
    <col min="5635" max="5888" width="8.125" style="85"/>
    <col min="5889" max="5889" width="6.625" style="85" customWidth="1"/>
    <col min="5890" max="5890" width="7.25" style="85" customWidth="1"/>
    <col min="5891" max="6144" width="8.125" style="85"/>
    <col min="6145" max="6145" width="6.625" style="85" customWidth="1"/>
    <col min="6146" max="6146" width="7.25" style="85" customWidth="1"/>
    <col min="6147" max="6400" width="8.125" style="85"/>
    <col min="6401" max="6401" width="6.625" style="85" customWidth="1"/>
    <col min="6402" max="6402" width="7.25" style="85" customWidth="1"/>
    <col min="6403" max="6656" width="8.125" style="85"/>
    <col min="6657" max="6657" width="6.625" style="85" customWidth="1"/>
    <col min="6658" max="6658" width="7.25" style="85" customWidth="1"/>
    <col min="6659" max="6912" width="8.125" style="85"/>
    <col min="6913" max="6913" width="6.625" style="85" customWidth="1"/>
    <col min="6914" max="6914" width="7.25" style="85" customWidth="1"/>
    <col min="6915" max="7168" width="8.125" style="85"/>
    <col min="7169" max="7169" width="6.625" style="85" customWidth="1"/>
    <col min="7170" max="7170" width="7.25" style="85" customWidth="1"/>
    <col min="7171" max="7424" width="8.125" style="85"/>
    <col min="7425" max="7425" width="6.625" style="85" customWidth="1"/>
    <col min="7426" max="7426" width="7.25" style="85" customWidth="1"/>
    <col min="7427" max="7680" width="8.125" style="85"/>
    <col min="7681" max="7681" width="6.625" style="85" customWidth="1"/>
    <col min="7682" max="7682" width="7.25" style="85" customWidth="1"/>
    <col min="7683" max="7936" width="8.125" style="85"/>
    <col min="7937" max="7937" width="6.625" style="85" customWidth="1"/>
    <col min="7938" max="7938" width="7.25" style="85" customWidth="1"/>
    <col min="7939" max="8192" width="8.125" style="85"/>
    <col min="8193" max="8193" width="6.625" style="85" customWidth="1"/>
    <col min="8194" max="8194" width="7.25" style="85" customWidth="1"/>
    <col min="8195" max="8448" width="8.125" style="85"/>
    <col min="8449" max="8449" width="6.625" style="85" customWidth="1"/>
    <col min="8450" max="8450" width="7.25" style="85" customWidth="1"/>
    <col min="8451" max="8704" width="8.125" style="85"/>
    <col min="8705" max="8705" width="6.625" style="85" customWidth="1"/>
    <col min="8706" max="8706" width="7.25" style="85" customWidth="1"/>
    <col min="8707" max="8960" width="8.125" style="85"/>
    <col min="8961" max="8961" width="6.625" style="85" customWidth="1"/>
    <col min="8962" max="8962" width="7.25" style="85" customWidth="1"/>
    <col min="8963" max="9216" width="8.125" style="85"/>
    <col min="9217" max="9217" width="6.625" style="85" customWidth="1"/>
    <col min="9218" max="9218" width="7.25" style="85" customWidth="1"/>
    <col min="9219" max="9472" width="8.125" style="85"/>
    <col min="9473" max="9473" width="6.625" style="85" customWidth="1"/>
    <col min="9474" max="9474" width="7.25" style="85" customWidth="1"/>
    <col min="9475" max="9728" width="8.125" style="85"/>
    <col min="9729" max="9729" width="6.625" style="85" customWidth="1"/>
    <col min="9730" max="9730" width="7.25" style="85" customWidth="1"/>
    <col min="9731" max="9984" width="8.125" style="85"/>
    <col min="9985" max="9985" width="6.625" style="85" customWidth="1"/>
    <col min="9986" max="9986" width="7.25" style="85" customWidth="1"/>
    <col min="9987" max="10240" width="8.125" style="85"/>
    <col min="10241" max="10241" width="6.625" style="85" customWidth="1"/>
    <col min="10242" max="10242" width="7.25" style="85" customWidth="1"/>
    <col min="10243" max="10496" width="8.125" style="85"/>
    <col min="10497" max="10497" width="6.625" style="85" customWidth="1"/>
    <col min="10498" max="10498" width="7.25" style="85" customWidth="1"/>
    <col min="10499" max="10752" width="8.125" style="85"/>
    <col min="10753" max="10753" width="6.625" style="85" customWidth="1"/>
    <col min="10754" max="10754" width="7.25" style="85" customWidth="1"/>
    <col min="10755" max="11008" width="8.125" style="85"/>
    <col min="11009" max="11009" width="6.625" style="85" customWidth="1"/>
    <col min="11010" max="11010" width="7.25" style="85" customWidth="1"/>
    <col min="11011" max="11264" width="8.125" style="85"/>
    <col min="11265" max="11265" width="6.625" style="85" customWidth="1"/>
    <col min="11266" max="11266" width="7.25" style="85" customWidth="1"/>
    <col min="11267" max="11520" width="8.125" style="85"/>
    <col min="11521" max="11521" width="6.625" style="85" customWidth="1"/>
    <col min="11522" max="11522" width="7.25" style="85" customWidth="1"/>
    <col min="11523" max="11776" width="8.125" style="85"/>
    <col min="11777" max="11777" width="6.625" style="85" customWidth="1"/>
    <col min="11778" max="11778" width="7.25" style="85" customWidth="1"/>
    <col min="11779" max="12032" width="8.125" style="85"/>
    <col min="12033" max="12033" width="6.625" style="85" customWidth="1"/>
    <col min="12034" max="12034" width="7.25" style="85" customWidth="1"/>
    <col min="12035" max="12288" width="8.125" style="85"/>
    <col min="12289" max="12289" width="6.625" style="85" customWidth="1"/>
    <col min="12290" max="12290" width="7.25" style="85" customWidth="1"/>
    <col min="12291" max="12544" width="8.125" style="85"/>
    <col min="12545" max="12545" width="6.625" style="85" customWidth="1"/>
    <col min="12546" max="12546" width="7.25" style="85" customWidth="1"/>
    <col min="12547" max="12800" width="8.125" style="85"/>
    <col min="12801" max="12801" width="6.625" style="85" customWidth="1"/>
    <col min="12802" max="12802" width="7.25" style="85" customWidth="1"/>
    <col min="12803" max="13056" width="8.125" style="85"/>
    <col min="13057" max="13057" width="6.625" style="85" customWidth="1"/>
    <col min="13058" max="13058" width="7.25" style="85" customWidth="1"/>
    <col min="13059" max="13312" width="8.125" style="85"/>
    <col min="13313" max="13313" width="6.625" style="85" customWidth="1"/>
    <col min="13314" max="13314" width="7.25" style="85" customWidth="1"/>
    <col min="13315" max="13568" width="8.125" style="85"/>
    <col min="13569" max="13569" width="6.625" style="85" customWidth="1"/>
    <col min="13570" max="13570" width="7.25" style="85" customWidth="1"/>
    <col min="13571" max="13824" width="8.125" style="85"/>
    <col min="13825" max="13825" width="6.625" style="85" customWidth="1"/>
    <col min="13826" max="13826" width="7.25" style="85" customWidth="1"/>
    <col min="13827" max="14080" width="8.125" style="85"/>
    <col min="14081" max="14081" width="6.625" style="85" customWidth="1"/>
    <col min="14082" max="14082" width="7.25" style="85" customWidth="1"/>
    <col min="14083" max="14336" width="8.125" style="85"/>
    <col min="14337" max="14337" width="6.625" style="85" customWidth="1"/>
    <col min="14338" max="14338" width="7.25" style="85" customWidth="1"/>
    <col min="14339" max="14592" width="8.125" style="85"/>
    <col min="14593" max="14593" width="6.625" style="85" customWidth="1"/>
    <col min="14594" max="14594" width="7.25" style="85" customWidth="1"/>
    <col min="14595" max="14848" width="8.125" style="85"/>
    <col min="14849" max="14849" width="6.625" style="85" customWidth="1"/>
    <col min="14850" max="14850" width="7.25" style="85" customWidth="1"/>
    <col min="14851" max="15104" width="8.125" style="85"/>
    <col min="15105" max="15105" width="6.625" style="85" customWidth="1"/>
    <col min="15106" max="15106" width="7.25" style="85" customWidth="1"/>
    <col min="15107" max="15360" width="8.125" style="85"/>
    <col min="15361" max="15361" width="6.625" style="85" customWidth="1"/>
    <col min="15362" max="15362" width="7.25" style="85" customWidth="1"/>
    <col min="15363" max="15616" width="8.125" style="85"/>
    <col min="15617" max="15617" width="6.625" style="85" customWidth="1"/>
    <col min="15618" max="15618" width="7.25" style="85" customWidth="1"/>
    <col min="15619" max="15872" width="8.125" style="85"/>
    <col min="15873" max="15873" width="6.625" style="85" customWidth="1"/>
    <col min="15874" max="15874" width="7.25" style="85" customWidth="1"/>
    <col min="15875" max="16128" width="8.125" style="85"/>
    <col min="16129" max="16129" width="6.625" style="85" customWidth="1"/>
    <col min="16130" max="16130" width="7.25" style="85" customWidth="1"/>
    <col min="16131" max="16384" width="8.125" style="85"/>
  </cols>
  <sheetData/>
  <phoneticPr fontId="3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3D5D9-10BE-4A00-9940-961D8AC4796F}">
  <dimension ref="A1:J29"/>
  <sheetViews>
    <sheetView zoomScale="145" zoomScaleSheetLayoutView="100" workbookViewId="0">
      <selection activeCell="A2" sqref="A2:J9"/>
    </sheetView>
  </sheetViews>
  <sheetFormatPr defaultColWidth="8.125" defaultRowHeight="12.75" x14ac:dyDescent="0.7"/>
  <cols>
    <col min="1" max="16384" width="8.125" style="85"/>
  </cols>
  <sheetData>
    <row r="1" spans="1:10" x14ac:dyDescent="0.7">
      <c r="A1" s="85" t="s">
        <v>34</v>
      </c>
    </row>
    <row r="2" spans="1:10" x14ac:dyDescent="0.7">
      <c r="A2" s="89" t="s">
        <v>46</v>
      </c>
      <c r="B2" s="88"/>
      <c r="C2" s="88"/>
      <c r="D2" s="88"/>
      <c r="E2" s="88"/>
      <c r="F2" s="88"/>
      <c r="G2" s="88"/>
      <c r="H2" s="88"/>
      <c r="I2" s="88"/>
      <c r="J2" s="88"/>
    </row>
    <row r="3" spans="1:10" x14ac:dyDescent="0.7">
      <c r="A3" s="88"/>
      <c r="B3" s="88"/>
      <c r="C3" s="88"/>
      <c r="D3" s="88"/>
      <c r="E3" s="88"/>
      <c r="F3" s="88"/>
      <c r="G3" s="88"/>
      <c r="H3" s="88"/>
      <c r="I3" s="88"/>
      <c r="J3" s="88"/>
    </row>
    <row r="4" spans="1:10" x14ac:dyDescent="0.7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 x14ac:dyDescent="0.7">
      <c r="A5" s="88"/>
      <c r="B5" s="88"/>
      <c r="C5" s="88"/>
      <c r="D5" s="88"/>
      <c r="E5" s="88"/>
      <c r="F5" s="88"/>
      <c r="G5" s="88"/>
      <c r="H5" s="88"/>
      <c r="I5" s="88"/>
      <c r="J5" s="88"/>
    </row>
    <row r="6" spans="1:10" x14ac:dyDescent="0.7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 x14ac:dyDescent="0.7">
      <c r="A7" s="88"/>
      <c r="B7" s="88"/>
      <c r="C7" s="88"/>
      <c r="D7" s="88"/>
      <c r="E7" s="88"/>
      <c r="F7" s="88"/>
      <c r="G7" s="88"/>
      <c r="H7" s="88"/>
      <c r="I7" s="88"/>
      <c r="J7" s="88"/>
    </row>
    <row r="8" spans="1:10" x14ac:dyDescent="0.7">
      <c r="A8" s="88"/>
      <c r="B8" s="88"/>
      <c r="C8" s="88"/>
      <c r="D8" s="88"/>
      <c r="E8" s="88"/>
      <c r="F8" s="88"/>
      <c r="G8" s="88"/>
      <c r="H8" s="88"/>
      <c r="I8" s="88"/>
      <c r="J8" s="88"/>
    </row>
    <row r="9" spans="1:10" x14ac:dyDescent="0.7">
      <c r="A9" s="88"/>
      <c r="B9" s="88"/>
      <c r="C9" s="88"/>
      <c r="D9" s="88"/>
      <c r="E9" s="88"/>
      <c r="F9" s="88"/>
      <c r="G9" s="88"/>
      <c r="H9" s="88"/>
      <c r="I9" s="88"/>
      <c r="J9" s="88"/>
    </row>
    <row r="11" spans="1:10" x14ac:dyDescent="0.7">
      <c r="A11" s="85" t="s">
        <v>33</v>
      </c>
    </row>
    <row r="12" spans="1:10" x14ac:dyDescent="0.7">
      <c r="A12" s="86" t="s">
        <v>45</v>
      </c>
      <c r="B12" s="87"/>
      <c r="C12" s="87"/>
      <c r="D12" s="87"/>
      <c r="E12" s="87"/>
      <c r="F12" s="87"/>
      <c r="G12" s="87"/>
      <c r="H12" s="87"/>
      <c r="I12" s="87"/>
      <c r="J12" s="87"/>
    </row>
    <row r="13" spans="1:10" x14ac:dyDescent="0.7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spans="1:10" x14ac:dyDescent="0.7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spans="1:10" x14ac:dyDescent="0.7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spans="1:10" x14ac:dyDescent="0.7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spans="1:10" x14ac:dyDescent="0.7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spans="1:10" x14ac:dyDescent="0.7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spans="1:10" x14ac:dyDescent="0.7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1" spans="1:10" x14ac:dyDescent="0.7">
      <c r="A21" s="85" t="s">
        <v>32</v>
      </c>
    </row>
    <row r="22" spans="1:10" x14ac:dyDescent="0.7">
      <c r="A22" s="86" t="s">
        <v>44</v>
      </c>
      <c r="B22" s="86"/>
      <c r="C22" s="86"/>
      <c r="D22" s="86"/>
      <c r="E22" s="86"/>
      <c r="F22" s="86"/>
      <c r="G22" s="86"/>
      <c r="H22" s="86"/>
      <c r="I22" s="86"/>
      <c r="J22" s="86"/>
    </row>
    <row r="23" spans="1:10" x14ac:dyDescent="0.7">
      <c r="A23" s="86"/>
      <c r="B23" s="86"/>
      <c r="C23" s="86"/>
      <c r="D23" s="86"/>
      <c r="E23" s="86"/>
      <c r="F23" s="86"/>
      <c r="G23" s="86"/>
      <c r="H23" s="86"/>
      <c r="I23" s="86"/>
      <c r="J23" s="86"/>
    </row>
    <row r="24" spans="1:10" x14ac:dyDescent="0.7">
      <c r="A24" s="86"/>
      <c r="B24" s="86"/>
      <c r="C24" s="86"/>
      <c r="D24" s="86"/>
      <c r="E24" s="86"/>
      <c r="F24" s="86"/>
      <c r="G24" s="86"/>
      <c r="H24" s="86"/>
      <c r="I24" s="86"/>
      <c r="J24" s="86"/>
    </row>
    <row r="25" spans="1:10" x14ac:dyDescent="0.7">
      <c r="A25" s="86"/>
      <c r="B25" s="86"/>
      <c r="C25" s="86"/>
      <c r="D25" s="86"/>
      <c r="E25" s="86"/>
      <c r="F25" s="86"/>
      <c r="G25" s="86"/>
      <c r="H25" s="86"/>
      <c r="I25" s="86"/>
      <c r="J25" s="86"/>
    </row>
    <row r="26" spans="1:10" x14ac:dyDescent="0.7">
      <c r="A26" s="86"/>
      <c r="B26" s="86"/>
      <c r="C26" s="86"/>
      <c r="D26" s="86"/>
      <c r="E26" s="86"/>
      <c r="F26" s="86"/>
      <c r="G26" s="86"/>
      <c r="H26" s="86"/>
      <c r="I26" s="86"/>
      <c r="J26" s="86"/>
    </row>
    <row r="27" spans="1:10" x14ac:dyDescent="0.7">
      <c r="A27" s="86"/>
      <c r="B27" s="86"/>
      <c r="C27" s="86"/>
      <c r="D27" s="86"/>
      <c r="E27" s="86"/>
      <c r="F27" s="86"/>
      <c r="G27" s="86"/>
      <c r="H27" s="86"/>
      <c r="I27" s="86"/>
      <c r="J27" s="86"/>
    </row>
    <row r="28" spans="1:10" x14ac:dyDescent="0.7">
      <c r="A28" s="86"/>
      <c r="B28" s="86"/>
      <c r="C28" s="86"/>
      <c r="D28" s="86"/>
      <c r="E28" s="86"/>
      <c r="F28" s="86"/>
      <c r="G28" s="86"/>
      <c r="H28" s="86"/>
      <c r="I28" s="86"/>
      <c r="J28" s="86"/>
    </row>
    <row r="29" spans="1:10" x14ac:dyDescent="0.7">
      <c r="A29" s="86"/>
      <c r="B29" s="86"/>
      <c r="C29" s="86"/>
      <c r="D29" s="86"/>
      <c r="E29" s="86"/>
      <c r="F29" s="86"/>
      <c r="G29" s="86"/>
      <c r="H29" s="86"/>
      <c r="I29" s="86"/>
      <c r="J29" s="86"/>
    </row>
  </sheetData>
  <mergeCells count="3">
    <mergeCell ref="A2:J9"/>
    <mergeCell ref="A12:J19"/>
    <mergeCell ref="A22:J29"/>
  </mergeCells>
  <phoneticPr fontId="3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A1352-BB3E-44E8-BD89-CBC665C7E177}">
  <dimension ref="A1:H12"/>
  <sheetViews>
    <sheetView zoomScale="80" zoomScaleNormal="80" workbookViewId="0">
      <selection activeCell="E17" sqref="E17"/>
    </sheetView>
  </sheetViews>
  <sheetFormatPr defaultRowHeight="17.649999999999999" x14ac:dyDescent="0.7"/>
  <cols>
    <col min="1" max="1" width="14" customWidth="1"/>
    <col min="2" max="2" width="13.25" customWidth="1"/>
    <col min="3" max="3" width="11.3125" bestFit="1" customWidth="1"/>
    <col min="4" max="4" width="14.75" customWidth="1"/>
    <col min="6" max="6" width="14.25" customWidth="1"/>
    <col min="8" max="8" width="15.625" customWidth="1"/>
  </cols>
  <sheetData>
    <row r="1" spans="1:8" x14ac:dyDescent="0.7">
      <c r="A1" s="90" t="s">
        <v>35</v>
      </c>
      <c r="B1" s="91"/>
      <c r="C1" s="92"/>
      <c r="D1" s="93"/>
      <c r="E1" s="92"/>
      <c r="F1" s="93"/>
      <c r="G1" s="92"/>
      <c r="H1" s="93"/>
    </row>
    <row r="2" spans="1:8" x14ac:dyDescent="0.7">
      <c r="A2" s="94"/>
      <c r="B2" s="92"/>
      <c r="C2" s="92"/>
      <c r="D2" s="93"/>
      <c r="E2" s="92"/>
      <c r="F2" s="93"/>
      <c r="G2" s="92"/>
      <c r="H2" s="93"/>
    </row>
    <row r="3" spans="1:8" x14ac:dyDescent="0.7">
      <c r="A3" s="95" t="s">
        <v>36</v>
      </c>
      <c r="B3" s="95" t="s">
        <v>37</v>
      </c>
      <c r="C3" s="95" t="s">
        <v>39</v>
      </c>
      <c r="D3" s="96" t="s">
        <v>38</v>
      </c>
      <c r="E3" s="95" t="s">
        <v>40</v>
      </c>
      <c r="F3" s="96" t="s">
        <v>38</v>
      </c>
      <c r="G3" s="95" t="s">
        <v>43</v>
      </c>
      <c r="H3" s="96" t="s">
        <v>38</v>
      </c>
    </row>
    <row r="4" spans="1:8" x14ac:dyDescent="0.7">
      <c r="A4" s="97" t="s">
        <v>41</v>
      </c>
      <c r="B4" s="97" t="s">
        <v>42</v>
      </c>
      <c r="C4" s="97">
        <v>31</v>
      </c>
      <c r="D4" s="98">
        <v>44137</v>
      </c>
      <c r="E4" s="97">
        <v>35</v>
      </c>
      <c r="F4" s="98">
        <v>44142</v>
      </c>
      <c r="G4" s="97"/>
      <c r="H4" s="98"/>
    </row>
    <row r="5" spans="1:8" x14ac:dyDescent="0.7">
      <c r="A5" s="97" t="s">
        <v>41</v>
      </c>
      <c r="B5" s="97"/>
      <c r="C5" s="97"/>
      <c r="D5" s="98"/>
      <c r="E5" s="97"/>
      <c r="F5" s="99"/>
      <c r="G5" s="97"/>
      <c r="H5" s="99"/>
    </row>
    <row r="6" spans="1:8" x14ac:dyDescent="0.7">
      <c r="A6" s="97" t="s">
        <v>41</v>
      </c>
      <c r="B6" s="97"/>
      <c r="C6" s="97"/>
      <c r="D6" s="99"/>
      <c r="E6" s="97"/>
      <c r="F6" s="99"/>
      <c r="G6" s="97"/>
      <c r="H6" s="99"/>
    </row>
    <row r="7" spans="1:8" x14ac:dyDescent="0.7">
      <c r="A7" s="97" t="s">
        <v>41</v>
      </c>
      <c r="B7" s="97"/>
      <c r="C7" s="97"/>
      <c r="D7" s="99"/>
      <c r="E7" s="97"/>
      <c r="F7" s="99"/>
      <c r="G7" s="97"/>
      <c r="H7" s="99"/>
    </row>
    <row r="8" spans="1:8" x14ac:dyDescent="0.7">
      <c r="A8" s="97" t="s">
        <v>41</v>
      </c>
      <c r="B8" s="97"/>
      <c r="C8" s="97"/>
      <c r="D8" s="99"/>
      <c r="E8" s="97"/>
      <c r="F8" s="99"/>
      <c r="G8" s="97"/>
      <c r="H8" s="99"/>
    </row>
    <row r="9" spans="1:8" x14ac:dyDescent="0.7">
      <c r="A9" s="97" t="s">
        <v>41</v>
      </c>
      <c r="B9" s="97"/>
      <c r="C9" s="97"/>
      <c r="D9" s="99"/>
      <c r="E9" s="97"/>
      <c r="F9" s="99"/>
      <c r="G9" s="97"/>
      <c r="H9" s="99"/>
    </row>
    <row r="10" spans="1:8" x14ac:dyDescent="0.7">
      <c r="A10" s="97" t="s">
        <v>41</v>
      </c>
      <c r="B10" s="97"/>
      <c r="C10" s="97"/>
      <c r="D10" s="99"/>
      <c r="E10" s="97"/>
      <c r="F10" s="99"/>
      <c r="G10" s="97"/>
      <c r="H10" s="99"/>
    </row>
    <row r="11" spans="1:8" x14ac:dyDescent="0.7">
      <c r="A11" s="97" t="s">
        <v>41</v>
      </c>
      <c r="B11" s="97"/>
      <c r="C11" s="97"/>
      <c r="D11" s="99"/>
      <c r="E11" s="97"/>
      <c r="F11" s="99"/>
      <c r="G11" s="97"/>
      <c r="H11" s="99"/>
    </row>
    <row r="12" spans="1:8" x14ac:dyDescent="0.7">
      <c r="A12" s="94"/>
      <c r="B12" s="92"/>
      <c r="C12" s="92"/>
      <c r="D12" s="93"/>
      <c r="E12" s="92"/>
      <c r="F12" s="93"/>
      <c r="G12" s="92"/>
      <c r="H12" s="93"/>
    </row>
  </sheetData>
  <phoneticPr fontId="3"/>
  <pageMargins left="0.7" right="0.7" top="0.75" bottom="0.75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USDJPY 1H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YOSHITO ISHIOKA</dc:creator>
  <cp:lastModifiedBy>YOSHITO ISHIOKA</cp:lastModifiedBy>
  <dcterms:created xsi:type="dcterms:W3CDTF">2020-11-07T10:44:10Z</dcterms:created>
  <dcterms:modified xsi:type="dcterms:W3CDTF">2020-11-07T11:21:21Z</dcterms:modified>
</cp:coreProperties>
</file>